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109"/>
  <workbookPr/>
  <mc:AlternateContent xmlns:mc="http://schemas.openxmlformats.org/markup-compatibility/2006">
    <mc:Choice Requires="x15">
      <x15ac:absPath xmlns:x15ac="http://schemas.microsoft.com/office/spreadsheetml/2010/11/ac" url="/Users/brittagustafson/Downloads/"/>
    </mc:Choice>
  </mc:AlternateContent>
  <bookViews>
    <workbookView xWindow="13280" yWindow="1500" windowWidth="28560" windowHeight="17380" tabRatio="500"/>
  </bookViews>
  <sheets>
    <sheet name="Estimator" sheetId="1" r:id="rId1"/>
    <sheet name="Notes" sheetId="2" r:id="rId2"/>
  </sheet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E15" i="2" l="1"/>
  <c r="F15" i="2"/>
  <c r="E14" i="2"/>
  <c r="F14" i="2"/>
  <c r="E13" i="2"/>
  <c r="F13" i="2"/>
  <c r="E12" i="2"/>
  <c r="F12" i="2"/>
  <c r="C34" i="1"/>
  <c r="F8" i="1"/>
  <c r="F9" i="1"/>
  <c r="F10" i="1"/>
  <c r="F11" i="1"/>
  <c r="C27" i="1"/>
  <c r="C23" i="1"/>
  <c r="F23" i="1"/>
  <c r="C28" i="1"/>
  <c r="C29" i="1"/>
  <c r="E23" i="1"/>
  <c r="B28" i="1"/>
  <c r="C11" i="1"/>
  <c r="B27" i="1"/>
  <c r="C24" i="1"/>
  <c r="F22" i="1"/>
  <c r="F21" i="1"/>
  <c r="F20" i="1"/>
  <c r="F19" i="1"/>
  <c r="F18" i="1"/>
  <c r="C12" i="1"/>
</calcChain>
</file>

<file path=xl/comments1.xml><?xml version="1.0" encoding="utf-8"?>
<comments xmlns="http://schemas.openxmlformats.org/spreadsheetml/2006/main">
  <authors>
    <author/>
  </authors>
  <commentList>
    <comment ref="F22" authorId="0">
      <text>
        <r>
          <rPr>
            <sz val="10"/>
            <color rgb="FF000000"/>
            <rFont val="Arial"/>
          </rPr>
          <t>The formula for usage quota in this cell represents the following:
* The quota you have set
* $0.0033 per MB of memory required
* 1024 MB since the quotas are listed in GB
* 365 days per year
* 1.5 to provide a 50 percent buffer against overages</t>
        </r>
      </text>
    </comment>
  </commentList>
</comments>
</file>

<file path=xl/sharedStrings.xml><?xml version="1.0" encoding="utf-8"?>
<sst xmlns="http://schemas.openxmlformats.org/spreadsheetml/2006/main" count="77" uniqueCount="67">
  <si>
    <t>Estimate the package and cost for your team to use cloud.gov</t>
  </si>
  <si>
    <t>A few more details on cloud.gov access packages — see https://cloud.gov/overview/pricing/rates/ for more details.</t>
  </si>
  <si>
    <t>This spreadsheet can help you estimate the cost of using cloud.gov. 
We want to help you figure out whether cloud.gov can meet your needs — please email cloud-gov-inquiries@gsa.gov with your questions, including to get started with a purchase.</t>
  </si>
  <si>
    <t>No cloud.gov</t>
  </si>
  <si>
    <t>Step 1: Select the right access packages</t>
  </si>
  <si>
    <t>First, estimate how many of each type of package you'll need. All your systems can be included in the same IAA, but you should budget a separate access package for each production system. Prototyping systems can all be in the same package. For package details go to https://cloud.gov/overview/pricing/rates/</t>
  </si>
  <si>
    <t>System type</t>
  </si>
  <si>
    <t>If this agreement requires any infrastructure/AWS, a Cloud.gov access package must be purchased.</t>
  </si>
  <si>
    <t>Usage</t>
  </si>
  <si>
    <t>Sandbox</t>
  </si>
  <si>
    <t>-This plan is capped to 1GB per user per month and no paid services are available.</t>
  </si>
  <si>
    <t>Prototype</t>
  </si>
  <si>
    <t>Usage caps from the free "Sandbox" access plan can be raised. 
-This plan is suitable for many teams to deploy apps, though limited to the apps.cloud.gov domain. 
-Low ability to delegate access control to teams. 
-No production data allowed.</t>
  </si>
  <si>
    <t>Number</t>
  </si>
  <si>
    <t>FISMA Low</t>
  </si>
  <si>
    <t xml:space="preserve">-No limit to quota setting. 
-Includes all the spaces needed, custom DNS, and allows for system rated at the Low impact level. </t>
  </si>
  <si>
    <t>FISMA Moderate</t>
  </si>
  <si>
    <t>-No limit to quota setting. 
-Includes all the spaces needed, custom DNS, 
and allows for system rated at the Moderate impact level. 
-Any system with sensitive personally identifiable information (PII) 
must be rated at the Moderate impact level for confidentiality, or above.</t>
  </si>
  <si>
    <t>Price per unit</t>
  </si>
  <si>
    <t>Rough estimate usage pricing methodology</t>
  </si>
  <si>
    <t>GBs</t>
  </si>
  <si>
    <t>Per MB</t>
  </si>
  <si>
    <t>MB -&gt; GB</t>
  </si>
  <si>
    <t>Days</t>
  </si>
  <si>
    <t>Total Price</t>
  </si>
  <si>
    <t>Plus 30% Buffer</t>
  </si>
  <si>
    <t>Rounded up</t>
  </si>
  <si>
    <t>Annual total</t>
  </si>
  <si>
    <t>Prototyping</t>
  </si>
  <si>
    <t>Deploy numerous apps that aren't for production</t>
  </si>
  <si>
    <t>@</t>
  </si>
  <si>
    <t>Production system categorized as Low impact</t>
  </si>
  <si>
    <t>Production categorized as Moderate impact</t>
  </si>
  <si>
    <t>Total cost for access packages</t>
  </si>
  <si>
    <t>For more details on this see https://cloud.gov/overview/pricing/quotas/</t>
  </si>
  <si>
    <t>Step 2: Estimate the maximum amount of memory your systems will use</t>
  </si>
  <si>
    <t>Estimate a maximum cap for your usage spending for the whole year (you'll be able to set lower and more granular caps for your monthly usage spending for each org and space). To get a sense of the overall cost, you really only need to estimate what it costs across all your systems combined. The right amount of memory depends on how complex a system is. Learn more about usage quotas at https://cloud.gov/overview/pricing/quotas/</t>
  </si>
  <si>
    <t>Our default estimate for all your systems is $20,000, which covers about 16GB of RAM, shared across all your systems. You can estimate your cost based on this default, or you can itemize your systems based on the complexity of your systems.</t>
  </si>
  <si>
    <t>System complexity</t>
  </si>
  <si>
    <t>Example</t>
  </si>
  <si>
    <t>Approximate quota</t>
  </si>
  <si>
    <t>Simple</t>
  </si>
  <si>
    <t>A static website or something similarly simple to manage, like the Every Kid in a Park initiative: https://everykidinapark.gov</t>
  </si>
  <si>
    <t>3GB</t>
  </si>
  <si>
    <t>Average</t>
  </si>
  <si>
    <t>A website with evolving information and structure based on relatively simple data, like https://my.uscis.gov</t>
  </si>
  <si>
    <t>9GB</t>
  </si>
  <si>
    <t>Complex</t>
  </si>
  <si>
    <t>A website that makes user-driven data calls regularly, like the redesigned FEC website: https://beta.fec.gov</t>
  </si>
  <si>
    <t>15GB</t>
  </si>
  <si>
    <t>Epic</t>
  </si>
  <si>
    <t>A website that regularly generates and displays complex data visualization to users, like the College Scorecard: https://collegescorecard.ed.gov/</t>
  </si>
  <si>
    <t>25GB</t>
  </si>
  <si>
    <t>Custom</t>
  </si>
  <si>
    <t>Set a specific quota for one system or all your systems here. You can do this instead of or in addition to using the rough estimates listed above.</t>
  </si>
  <si>
    <t>Total custom quota:</t>
  </si>
  <si>
    <t>Total estimated usage quota</t>
  </si>
  <si>
    <t>Step 3: Review your estimate</t>
  </si>
  <si>
    <t>Access packages</t>
  </si>
  <si>
    <t>Usage quota</t>
  </si>
  <si>
    <t>TOTAL ESTIMATED ANNUAL COST</t>
  </si>
  <si>
    <t>The rates used to create this estimate don't change often, but they are subject to change. Look for the most up-to-date rates here:</t>
  </si>
  <si>
    <t>https://cloud.gov/overview/pricing/rates/</t>
  </si>
  <si>
    <t>Step 4: Take the next step</t>
  </si>
  <si>
    <t>To explore cloud.gov before you buy, you can try out a free limited sandbox. Learn more about sandboxes and how to get one:</t>
  </si>
  <si>
    <t>https://cloud.gov/overview/pricing/free-limited-sandbox/</t>
  </si>
  <si>
    <t>For anything else — to answer questions, to get a more tailored estimate, or to purchase cloud.gov services — contact the cloud.gov team.</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</si>
</sst>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quot;$&quot;#,##0"/>
    <numFmt numFmtId="165" formatCode="&quot;$&quot;#,##0.0000"/>
    <numFmt numFmtId="166" formatCode="&quot;$&quot;#,##0.00"/>
  </numFmts>
  <fonts count="14" x14ac:knownFonts="1">
    <font>
      <sz val="10"/>
      <color rgb="FF000000"/>
      <name val="Arial"/>
    </font>
    <font>
      <sz val="10"/>
      <name val="Arial"/>
    </font>
    <font>
      <b/>
      <sz val="10"/>
      <color rgb="FF0000FF"/>
      <name val="Arial"/>
    </font>
    <font>
      <b/>
      <sz val="10"/>
      <name val="Arial"/>
    </font>
    <font>
      <sz val="10"/>
      <name val="Arial"/>
    </font>
    <font>
      <sz val="10"/>
      <color rgb="FF000000"/>
      <name val="Arial"/>
    </font>
    <font>
      <sz val="10"/>
      <name val="Arial"/>
    </font>
    <font>
      <b/>
      <sz val="10"/>
      <color rgb="FF000000"/>
      <name val="Arial"/>
    </font>
    <font>
      <i/>
      <sz val="10"/>
      <name val="Arial"/>
    </font>
    <font>
      <i/>
      <sz val="10"/>
      <color rgb="FF000000"/>
      <name val="Arial"/>
    </font>
    <font>
      <b/>
      <sz val="10"/>
      <color rgb="FFFFFFFF"/>
      <name val="Arial"/>
    </font>
    <font>
      <sz val="10"/>
      <color rgb="FFFFFFFF"/>
      <name val="Arial"/>
    </font>
    <font>
      <u/>
      <sz val="10"/>
      <color rgb="FF0000FF"/>
      <name val="Arial"/>
    </font>
    <font>
      <b/>
      <u/>
      <sz val="10"/>
      <color rgb="FF0000FF"/>
      <name val="Arial"/>
    </font>
  </fonts>
  <fills count="9">
    <fill>
      <patternFill patternType="none"/>
    </fill>
    <fill>
      <patternFill patternType="gray125"/>
    </fill>
    <fill>
      <patternFill patternType="solid">
        <fgColor rgb="FFD9D9D9"/>
        <bgColor rgb="FFD9D9D9"/>
      </patternFill>
    </fill>
    <fill>
      <patternFill patternType="solid">
        <fgColor rgb="FFF3F3F3"/>
        <bgColor rgb="FFF3F3F3"/>
      </patternFill>
    </fill>
    <fill>
      <patternFill patternType="solid">
        <fgColor rgb="FFEFEFEF"/>
        <bgColor rgb="FFEFEFEF"/>
      </patternFill>
    </fill>
    <fill>
      <patternFill patternType="solid">
        <fgColor rgb="FFFFF2CC"/>
        <bgColor rgb="FFFFF2CC"/>
      </patternFill>
    </fill>
    <fill>
      <patternFill patternType="solid">
        <fgColor rgb="FFCFE2F3"/>
        <bgColor rgb="FFCFE2F3"/>
      </patternFill>
    </fill>
    <fill>
      <patternFill patternType="solid">
        <fgColor rgb="FFEAD1DC"/>
        <bgColor rgb="FFEAD1DC"/>
      </patternFill>
    </fill>
    <fill>
      <patternFill patternType="solid">
        <fgColor rgb="FF0B5394"/>
        <bgColor rgb="FF0B5394"/>
      </patternFill>
    </fill>
  </fills>
  <borders count="1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s>
  <cellStyleXfs count="1">
    <xf numFmtId="0" fontId="0" fillId="0" borderId="0"/>
  </cellStyleXfs>
  <cellXfs count="66">
    <xf numFmtId="0" fontId="0" fillId="0" borderId="0" xfId="0" applyFont="1" applyAlignment="1"/>
    <xf numFmtId="0" fontId="1" fillId="2" borderId="0" xfId="0" applyFont="1" applyFill="1"/>
    <xf numFmtId="0" fontId="3" fillId="2" borderId="0" xfId="0" applyFont="1" applyFill="1" applyAlignment="1"/>
    <xf numFmtId="164" fontId="1" fillId="2" borderId="0" xfId="0" applyNumberFormat="1" applyFont="1" applyFill="1"/>
    <xf numFmtId="0" fontId="1" fillId="2" borderId="0" xfId="0" applyFont="1" applyFill="1" applyAlignment="1"/>
    <xf numFmtId="3" fontId="1" fillId="2" borderId="0" xfId="0" applyNumberFormat="1" applyFont="1" applyFill="1" applyAlignment="1"/>
    <xf numFmtId="0" fontId="3" fillId="2" borderId="1" xfId="0" applyFont="1" applyFill="1" applyBorder="1" applyAlignment="1">
      <alignment horizontal="center"/>
    </xf>
    <xf numFmtId="0" fontId="0" fillId="2" borderId="0" xfId="0" applyFont="1" applyFill="1" applyAlignment="1">
      <alignment horizontal="left"/>
    </xf>
    <xf numFmtId="0" fontId="3" fillId="2" borderId="2" xfId="0" applyFont="1" applyFill="1" applyBorder="1" applyAlignment="1">
      <alignment horizontal="center"/>
    </xf>
    <xf numFmtId="0" fontId="3" fillId="2" borderId="2" xfId="0" applyFont="1" applyFill="1" applyBorder="1" applyAlignment="1">
      <alignment horizontal="right"/>
    </xf>
    <xf numFmtId="0" fontId="1" fillId="2" borderId="0" xfId="0" applyFont="1" applyFill="1"/>
    <xf numFmtId="0" fontId="3" fillId="2" borderId="3" xfId="0" applyFont="1" applyFill="1" applyBorder="1" applyAlignment="1">
      <alignment horizontal="right" wrapText="1"/>
    </xf>
    <xf numFmtId="165" fontId="1" fillId="2" borderId="0" xfId="0" applyNumberFormat="1" applyFont="1" applyFill="1" applyAlignment="1"/>
    <xf numFmtId="0" fontId="1" fillId="3" borderId="4" xfId="0" applyFont="1" applyFill="1" applyBorder="1" applyAlignment="1">
      <alignment wrapText="1"/>
    </xf>
    <xf numFmtId="166" fontId="1" fillId="3" borderId="0" xfId="0" applyNumberFormat="1" applyFont="1" applyFill="1" applyAlignment="1">
      <alignment horizontal="left" wrapText="1"/>
    </xf>
    <xf numFmtId="0" fontId="1" fillId="5" borderId="0" xfId="0" applyFont="1" applyFill="1" applyAlignment="1">
      <alignment horizontal="right" wrapText="1"/>
    </xf>
    <xf numFmtId="166" fontId="6" fillId="3" borderId="0" xfId="0" applyNumberFormat="1" applyFont="1" applyFill="1" applyAlignment="1">
      <alignment horizontal="center" wrapText="1"/>
    </xf>
    <xf numFmtId="164" fontId="6" fillId="3" borderId="0" xfId="0" applyNumberFormat="1" applyFont="1" applyFill="1" applyAlignment="1">
      <alignment horizontal="right" wrapText="1"/>
    </xf>
    <xf numFmtId="164" fontId="1" fillId="0" borderId="5" xfId="0" applyNumberFormat="1" applyFont="1" applyBorder="1" applyAlignment="1">
      <alignment horizontal="right"/>
    </xf>
    <xf numFmtId="0" fontId="3" fillId="0" borderId="6" xfId="0" applyFont="1" applyBorder="1" applyAlignment="1"/>
    <xf numFmtId="0" fontId="1" fillId="0" borderId="7" xfId="0" applyFont="1" applyBorder="1" applyAlignment="1">
      <alignment horizontal="left"/>
    </xf>
    <xf numFmtId="0" fontId="3" fillId="0" borderId="7" xfId="0" applyFont="1" applyBorder="1" applyAlignment="1">
      <alignment horizontal="right"/>
    </xf>
    <xf numFmtId="0" fontId="1" fillId="0" borderId="7" xfId="0" applyFont="1" applyBorder="1" applyAlignment="1">
      <alignment horizontal="right"/>
    </xf>
    <xf numFmtId="0" fontId="3" fillId="0" borderId="7" xfId="0" applyFont="1" applyBorder="1" applyAlignment="1">
      <alignment horizontal="right"/>
    </xf>
    <xf numFmtId="164" fontId="3" fillId="6" borderId="8" xfId="0" applyNumberFormat="1" applyFont="1" applyFill="1" applyBorder="1" applyAlignment="1">
      <alignment horizontal="right"/>
    </xf>
    <xf numFmtId="0" fontId="1" fillId="0" borderId="0" xfId="0" applyFont="1" applyAlignment="1">
      <alignment horizontal="right"/>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7" fillId="2" borderId="2" xfId="0" applyFont="1" applyFill="1" applyBorder="1" applyAlignment="1">
      <alignment horizontal="right" vertical="center" wrapText="1"/>
    </xf>
    <xf numFmtId="0" fontId="7" fillId="2" borderId="3" xfId="0" applyFont="1" applyFill="1" applyBorder="1" applyAlignment="1">
      <alignment horizontal="right" vertical="center" wrapText="1"/>
    </xf>
    <xf numFmtId="0" fontId="1" fillId="3" borderId="0" xfId="0" applyFont="1" applyFill="1" applyAlignment="1">
      <alignment vertical="center"/>
    </xf>
    <xf numFmtId="0" fontId="5" fillId="3" borderId="0" xfId="0" applyFont="1" applyFill="1" applyAlignment="1">
      <alignment horizontal="left" vertical="center" wrapText="1"/>
    </xf>
    <xf numFmtId="164" fontId="6" fillId="3" borderId="0" xfId="0" applyNumberFormat="1" applyFont="1" applyFill="1" applyAlignment="1">
      <alignment horizontal="right" wrapText="1"/>
    </xf>
    <xf numFmtId="0" fontId="8" fillId="7" borderId="0" xfId="0" applyFont="1" applyFill="1" applyAlignment="1">
      <alignment vertical="center"/>
    </xf>
    <xf numFmtId="0" fontId="9" fillId="7" borderId="0" xfId="0" applyFont="1" applyFill="1" applyAlignment="1">
      <alignment horizontal="left" vertical="center" wrapText="1"/>
    </xf>
    <xf numFmtId="166" fontId="6" fillId="7" borderId="0" xfId="0" applyNumberFormat="1" applyFont="1" applyFill="1" applyAlignment="1">
      <alignment horizontal="left" wrapText="1"/>
    </xf>
    <xf numFmtId="4" fontId="1" fillId="5" borderId="0" xfId="0" applyNumberFormat="1" applyFont="1" applyFill="1" applyAlignment="1">
      <alignment horizontal="right" wrapText="1"/>
    </xf>
    <xf numFmtId="0" fontId="3" fillId="0" borderId="7" xfId="0" applyFont="1" applyBorder="1" applyAlignment="1"/>
    <xf numFmtId="0" fontId="1" fillId="0" borderId="7" xfId="0" applyFont="1" applyBorder="1"/>
    <xf numFmtId="0" fontId="3" fillId="0" borderId="9" xfId="0" applyFont="1" applyBorder="1" applyAlignment="1"/>
    <xf numFmtId="0" fontId="1" fillId="0" borderId="10" xfId="0" applyFont="1" applyBorder="1"/>
    <xf numFmtId="0" fontId="1" fillId="0" borderId="0" xfId="0" applyFont="1" applyAlignment="1"/>
    <xf numFmtId="0" fontId="3" fillId="0" borderId="4" xfId="0" applyFont="1" applyBorder="1" applyAlignment="1"/>
    <xf numFmtId="0" fontId="10" fillId="8" borderId="6" xfId="0" applyFont="1" applyFill="1" applyBorder="1" applyAlignment="1"/>
    <xf numFmtId="0" fontId="11" fillId="8" borderId="7" xfId="0" applyFont="1" applyFill="1" applyBorder="1"/>
    <xf numFmtId="0" fontId="4" fillId="0" borderId="0" xfId="0" applyFont="1" applyAlignment="1">
      <alignment vertical="center" wrapText="1"/>
    </xf>
    <xf numFmtId="0" fontId="4" fillId="0" borderId="0" xfId="0" applyFont="1" applyAlignment="1">
      <alignment wrapText="1"/>
    </xf>
    <xf numFmtId="0" fontId="13" fillId="0" borderId="0" xfId="0" applyFont="1" applyAlignment="1"/>
    <xf numFmtId="0" fontId="4" fillId="3" borderId="0" xfId="0" applyFont="1" applyFill="1" applyAlignment="1">
      <alignment vertical="center" wrapText="1"/>
    </xf>
    <xf numFmtId="0" fontId="0" fillId="0" borderId="0" xfId="0" applyFont="1" applyAlignment="1"/>
    <xf numFmtId="0" fontId="2" fillId="3" borderId="0" xfId="0" applyFont="1" applyFill="1" applyAlignment="1">
      <alignment vertical="center" wrapText="1"/>
    </xf>
    <xf numFmtId="0" fontId="5" fillId="3" borderId="0" xfId="0" applyFont="1" applyFill="1" applyAlignment="1">
      <alignment horizontal="left" wrapText="1"/>
    </xf>
    <xf numFmtId="0" fontId="3" fillId="2" borderId="2" xfId="0" applyFont="1" applyFill="1" applyBorder="1" applyAlignment="1">
      <alignment horizontal="center"/>
    </xf>
    <xf numFmtId="0" fontId="1" fillId="0" borderId="2" xfId="0" applyFont="1" applyBorder="1"/>
    <xf numFmtId="0" fontId="7" fillId="2" borderId="2" xfId="0" applyFont="1" applyFill="1" applyBorder="1" applyAlignment="1">
      <alignment horizontal="center" vertical="center" wrapText="1"/>
    </xf>
    <xf numFmtId="0" fontId="1" fillId="0" borderId="0" xfId="0" applyFont="1" applyAlignment="1">
      <alignment wrapText="1"/>
    </xf>
    <xf numFmtId="0" fontId="1" fillId="4" borderId="0" xfId="0" applyFont="1" applyFill="1" applyAlignment="1"/>
    <xf numFmtId="164" fontId="10" fillId="8" borderId="7" xfId="0" applyNumberFormat="1" applyFont="1" applyFill="1" applyBorder="1"/>
    <xf numFmtId="0" fontId="1" fillId="0" borderId="8" xfId="0" applyFont="1" applyBorder="1"/>
    <xf numFmtId="0" fontId="12" fillId="0" borderId="0" xfId="0" applyFont="1" applyAlignment="1">
      <alignment wrapText="1"/>
    </xf>
    <xf numFmtId="164" fontId="1" fillId="6" borderId="10" xfId="0" applyNumberFormat="1" applyFont="1" applyFill="1" applyBorder="1" applyAlignment="1"/>
    <xf numFmtId="0" fontId="1" fillId="0" borderId="11" xfId="0" applyFont="1" applyBorder="1"/>
    <xf numFmtId="164" fontId="1" fillId="6" borderId="0" xfId="0" applyNumberFormat="1" applyFont="1" applyFill="1"/>
    <xf numFmtId="0" fontId="1" fillId="0" borderId="5" xfId="0" applyFont="1" applyBorder="1"/>
    <xf numFmtId="0" fontId="4" fillId="0" borderId="0" xfId="0" applyFont="1" applyAlignment="1">
      <alignment vertical="center" wrapText="1"/>
    </xf>
    <xf numFmtId="0" fontId="0" fillId="3" borderId="0" xfId="0" applyFont="1" applyFill="1" applyAlignment="1">
      <alignment horizontal="left" vertical="center" wrapText="1"/>
    </xf>
  </cellXfs>
  <cellStyles count="1">
    <cellStyle name="Normal" xfId="0" builtinId="0"/>
  </cellStyles>
  <dxfs count="4">
    <dxf>
      <fill>
        <patternFill patternType="solid">
          <fgColor rgb="FFF4C7C3"/>
          <bgColor rgb="FFF4C7C3"/>
        </patternFill>
      </fill>
    </dxf>
    <dxf>
      <fill>
        <patternFill patternType="solid">
          <fgColor rgb="FFB7E1CD"/>
          <bgColor rgb="FFB7E1CD"/>
        </patternFill>
      </fill>
    </dxf>
    <dxf>
      <fill>
        <patternFill patternType="solid">
          <fgColor rgb="FFFCE8B2"/>
          <bgColor rgb="FFFCE8B2"/>
        </patternFill>
      </fill>
    </dxf>
    <dxf>
      <fill>
        <patternFill patternType="solid">
          <fgColor rgb="FFFCE8B2"/>
          <bgColor rgb="FFFCE8B2"/>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838200</xdr:colOff>
      <xdr:row>66</xdr:row>
      <xdr:rowOff>127000</xdr:rowOff>
    </xdr:to>
    <xdr:sp macro="" textlink="">
      <xdr:nvSpPr>
        <xdr:cNvPr id="1025" name="Rectangle 1" hidden="1"/>
        <xdr:cNvSpPr>
          <a:spLocks noSelect="1" noChangeArrowheads="1"/>
        </xdr:cNvSpPr>
      </xdr:nvSpPr>
      <xdr:spPr bwMode="auto">
        <a:xfrm>
          <a:off x="0" y="0"/>
          <a:ext cx="12700000" cy="12700000"/>
        </a:xfrm>
        <a:prstGeom prst="rect">
          <a:avLst/>
        </a:prstGeom>
        <a:solidFill>
          <a:srgbClr val="FFFFFF"/>
        </a:solidFill>
        <a:ln w="9525">
          <a:solidFill>
            <a:srgbClr val="000000"/>
          </a:solidFill>
          <a:round/>
          <a:headEnd/>
          <a:tailEnd/>
        </a:ln>
      </xdr:spPr>
      <xdr:txBody>
        <a:bodyPr rtlCol="0"/>
        <a:lstStyle/>
        <a:p>
          <a:pPr algn="ctr"/>
          <a:endParaRPr lang="en-US"/>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4" Type="http://schemas.openxmlformats.org/officeDocument/2006/relationships/vmlDrawing" Target="../drawings/vmlDrawing1.vml"/><Relationship Id="rId5" Type="http://schemas.openxmlformats.org/officeDocument/2006/relationships/comments" Target="../comments1.xml"/><Relationship Id="rId1" Type="http://schemas.openxmlformats.org/officeDocument/2006/relationships/hyperlink" Target="https://cloud.gov/overview/pricing/rates/" TargetMode="External"/><Relationship Id="rId2" Type="http://schemas.openxmlformats.org/officeDocument/2006/relationships/hyperlink" Target="https://cloud.gov/overview/pricing/free-limited-sandbo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I34"/>
  <sheetViews>
    <sheetView tabSelected="1" workbookViewId="0">
      <selection activeCell="B19" sqref="B19"/>
    </sheetView>
  </sheetViews>
  <sheetFormatPr baseColWidth="10" defaultColWidth="14.5" defaultRowHeight="13" x14ac:dyDescent="0.15"/>
  <cols>
    <col min="1" max="1" width="18.83203125" customWidth="1"/>
    <col min="2" max="2" width="37.5" customWidth="1"/>
    <col min="3" max="3" width="8.6640625" customWidth="1"/>
    <col min="4" max="4" width="8.33203125" customWidth="1"/>
    <col min="5" max="6" width="10.1640625" customWidth="1"/>
    <col min="7" max="7" width="10.6640625" customWidth="1"/>
    <col min="8" max="9" width="11.1640625" customWidth="1"/>
  </cols>
  <sheetData>
    <row r="2" spans="1:9" x14ac:dyDescent="0.15">
      <c r="A2" s="50" t="s">
        <v>0</v>
      </c>
      <c r="B2" s="49"/>
      <c r="C2" s="49"/>
      <c r="D2" s="49"/>
      <c r="E2" s="49"/>
      <c r="F2" s="49"/>
      <c r="G2" s="49"/>
      <c r="H2" s="49"/>
      <c r="I2" s="49"/>
    </row>
    <row r="3" spans="1:9" x14ac:dyDescent="0.15">
      <c r="A3" s="48" t="s">
        <v>2</v>
      </c>
      <c r="B3" s="49"/>
      <c r="C3" s="49"/>
      <c r="D3" s="49"/>
      <c r="E3" s="49"/>
      <c r="F3" s="49"/>
      <c r="G3" s="49"/>
      <c r="H3" s="49"/>
      <c r="I3" s="49"/>
    </row>
    <row r="4" spans="1:9" x14ac:dyDescent="0.15">
      <c r="A4" s="51"/>
      <c r="B4" s="49"/>
      <c r="C4" s="49"/>
      <c r="D4" s="49"/>
      <c r="E4" s="49"/>
      <c r="F4" s="49"/>
      <c r="G4" s="49"/>
      <c r="H4" s="49"/>
      <c r="I4" s="49"/>
    </row>
    <row r="5" spans="1:9" x14ac:dyDescent="0.15">
      <c r="A5" s="50" t="s">
        <v>4</v>
      </c>
      <c r="B5" s="49"/>
      <c r="C5" s="49"/>
      <c r="D5" s="49"/>
      <c r="E5" s="49"/>
      <c r="F5" s="49"/>
      <c r="G5" s="49"/>
      <c r="H5" s="49"/>
      <c r="I5" s="49"/>
    </row>
    <row r="6" spans="1:9" ht="29" customHeight="1" x14ac:dyDescent="0.15">
      <c r="A6" s="48" t="s">
        <v>5</v>
      </c>
      <c r="B6" s="49"/>
      <c r="C6" s="49"/>
      <c r="D6" s="49"/>
      <c r="E6" s="49"/>
      <c r="F6" s="49"/>
      <c r="G6" s="49"/>
      <c r="H6" s="49"/>
      <c r="I6" s="49"/>
    </row>
    <row r="7" spans="1:9" ht="26" x14ac:dyDescent="0.15">
      <c r="A7" s="6" t="s">
        <v>6</v>
      </c>
      <c r="B7" s="8" t="s">
        <v>8</v>
      </c>
      <c r="C7" s="9" t="s">
        <v>13</v>
      </c>
      <c r="D7" s="52" t="s">
        <v>18</v>
      </c>
      <c r="E7" s="53"/>
      <c r="F7" s="11" t="s">
        <v>27</v>
      </c>
      <c r="G7" s="56"/>
      <c r="H7" s="49"/>
      <c r="I7" s="49"/>
    </row>
    <row r="8" spans="1:9" x14ac:dyDescent="0.15">
      <c r="A8" s="13" t="s">
        <v>28</v>
      </c>
      <c r="B8" s="14" t="s">
        <v>29</v>
      </c>
      <c r="C8" s="15">
        <v>0</v>
      </c>
      <c r="D8" s="16" t="s">
        <v>30</v>
      </c>
      <c r="E8" s="17">
        <v>15000</v>
      </c>
      <c r="F8" s="18">
        <f t="shared" ref="F8:F10" si="0">C8*E8</f>
        <v>0</v>
      </c>
      <c r="G8" s="49"/>
      <c r="H8" s="49"/>
      <c r="I8" s="49"/>
    </row>
    <row r="9" spans="1:9" x14ac:dyDescent="0.15">
      <c r="A9" s="13" t="s">
        <v>14</v>
      </c>
      <c r="B9" s="14" t="s">
        <v>31</v>
      </c>
      <c r="C9" s="15">
        <v>0</v>
      </c>
      <c r="D9" s="16" t="s">
        <v>30</v>
      </c>
      <c r="E9" s="17">
        <v>20000</v>
      </c>
      <c r="F9" s="18">
        <f t="shared" si="0"/>
        <v>0</v>
      </c>
      <c r="G9" s="49"/>
      <c r="H9" s="49"/>
      <c r="I9" s="49"/>
    </row>
    <row r="10" spans="1:9" x14ac:dyDescent="0.15">
      <c r="A10" s="13" t="s">
        <v>16</v>
      </c>
      <c r="B10" s="14" t="s">
        <v>32</v>
      </c>
      <c r="C10" s="15">
        <v>0</v>
      </c>
      <c r="D10" s="16" t="s">
        <v>30</v>
      </c>
      <c r="E10" s="17">
        <v>90000</v>
      </c>
      <c r="F10" s="18">
        <f t="shared" si="0"/>
        <v>0</v>
      </c>
      <c r="G10" s="49"/>
      <c r="H10" s="49"/>
      <c r="I10" s="49"/>
    </row>
    <row r="11" spans="1:9" x14ac:dyDescent="0.15">
      <c r="A11" s="19" t="s">
        <v>33</v>
      </c>
      <c r="B11" s="20"/>
      <c r="C11" s="21">
        <f>SUM(C8:C10)</f>
        <v>0</v>
      </c>
      <c r="D11" s="22"/>
      <c r="E11" s="23"/>
      <c r="F11" s="24">
        <f>SUM(F8:F10)</f>
        <v>0</v>
      </c>
      <c r="G11" s="49"/>
      <c r="H11" s="49"/>
      <c r="I11" s="49"/>
    </row>
    <row r="12" spans="1:9" x14ac:dyDescent="0.15">
      <c r="B12" s="25"/>
      <c r="C12" s="55" t="str">
        <f>IF(C8&gt;1,"Multiple prototyping systems can be included in a single package. Unless you are sure you need more, we recommend estimating only one.","")</f>
        <v/>
      </c>
      <c r="D12" s="49"/>
      <c r="E12" s="49"/>
      <c r="F12" s="49"/>
      <c r="G12" s="49"/>
      <c r="H12" s="49"/>
      <c r="I12" s="49"/>
    </row>
    <row r="14" spans="1:9" x14ac:dyDescent="0.15">
      <c r="A14" s="50" t="s">
        <v>35</v>
      </c>
      <c r="B14" s="49"/>
      <c r="C14" s="49"/>
      <c r="D14" s="49"/>
      <c r="E14" s="49"/>
      <c r="F14" s="49"/>
      <c r="G14" s="49"/>
      <c r="H14" s="49"/>
      <c r="I14" s="49"/>
    </row>
    <row r="15" spans="1:9" x14ac:dyDescent="0.15">
      <c r="A15" s="48" t="s">
        <v>36</v>
      </c>
      <c r="B15" s="49"/>
      <c r="C15" s="49"/>
      <c r="D15" s="49"/>
      <c r="E15" s="49"/>
      <c r="F15" s="49"/>
      <c r="G15" s="49"/>
      <c r="H15" s="49"/>
      <c r="I15" s="49"/>
    </row>
    <row r="16" spans="1:9" x14ac:dyDescent="0.15">
      <c r="A16" s="48" t="s">
        <v>37</v>
      </c>
      <c r="B16" s="49"/>
      <c r="C16" s="49"/>
      <c r="D16" s="49"/>
      <c r="E16" s="49"/>
      <c r="F16" s="49"/>
      <c r="G16" s="49"/>
      <c r="H16" s="49"/>
      <c r="I16" s="49"/>
    </row>
    <row r="17" spans="1:9" ht="26" x14ac:dyDescent="0.15">
      <c r="A17" s="26" t="s">
        <v>38</v>
      </c>
      <c r="B17" s="27" t="s">
        <v>39</v>
      </c>
      <c r="C17" s="28" t="s">
        <v>13</v>
      </c>
      <c r="D17" s="54" t="s">
        <v>40</v>
      </c>
      <c r="E17" s="53"/>
      <c r="F17" s="29" t="s">
        <v>27</v>
      </c>
      <c r="G17" s="56"/>
      <c r="H17" s="49"/>
      <c r="I17" s="49"/>
    </row>
    <row r="18" spans="1:9" ht="39" x14ac:dyDescent="0.15">
      <c r="A18" s="30" t="s">
        <v>41</v>
      </c>
      <c r="B18" s="31" t="s">
        <v>42</v>
      </c>
      <c r="C18" s="15">
        <v>0</v>
      </c>
      <c r="D18" s="16" t="s">
        <v>30</v>
      </c>
      <c r="E18" s="32" t="s">
        <v>43</v>
      </c>
      <c r="F18" s="18">
        <f>C18*5000</f>
        <v>0</v>
      </c>
      <c r="G18" s="49"/>
      <c r="H18" s="49"/>
      <c r="I18" s="49"/>
    </row>
    <row r="19" spans="1:9" ht="39" x14ac:dyDescent="0.15">
      <c r="A19" s="30" t="s">
        <v>44</v>
      </c>
      <c r="B19" s="65" t="s">
        <v>45</v>
      </c>
      <c r="C19" s="15">
        <v>0</v>
      </c>
      <c r="D19" s="16" t="s">
        <v>30</v>
      </c>
      <c r="E19" s="32" t="s">
        <v>46</v>
      </c>
      <c r="F19" s="18">
        <f>C19*15000</f>
        <v>0</v>
      </c>
      <c r="G19" s="49"/>
      <c r="H19" s="49"/>
      <c r="I19" s="49"/>
    </row>
    <row r="20" spans="1:9" ht="39" x14ac:dyDescent="0.15">
      <c r="A20" s="30" t="s">
        <v>47</v>
      </c>
      <c r="B20" s="31" t="s">
        <v>48</v>
      </c>
      <c r="C20" s="15">
        <v>0</v>
      </c>
      <c r="D20" s="16" t="s">
        <v>30</v>
      </c>
      <c r="E20" s="32" t="s">
        <v>49</v>
      </c>
      <c r="F20" s="18">
        <f>C20*24000</f>
        <v>0</v>
      </c>
      <c r="G20" s="49"/>
      <c r="H20" s="49"/>
      <c r="I20" s="49"/>
    </row>
    <row r="21" spans="1:9" ht="52" x14ac:dyDescent="0.15">
      <c r="A21" s="30" t="s">
        <v>50</v>
      </c>
      <c r="B21" s="31" t="s">
        <v>51</v>
      </c>
      <c r="C21" s="15">
        <v>0</v>
      </c>
      <c r="D21" s="16" t="s">
        <v>30</v>
      </c>
      <c r="E21" s="32" t="s">
        <v>52</v>
      </c>
      <c r="F21" s="18">
        <f>C21*39000</f>
        <v>0</v>
      </c>
      <c r="G21" s="49"/>
      <c r="H21" s="49"/>
      <c r="I21" s="49"/>
    </row>
    <row r="22" spans="1:9" ht="52" x14ac:dyDescent="0.15">
      <c r="A22" s="33" t="s">
        <v>53</v>
      </c>
      <c r="B22" s="34" t="s">
        <v>54</v>
      </c>
      <c r="C22" s="15">
        <v>0</v>
      </c>
      <c r="D22" s="35" t="s">
        <v>55</v>
      </c>
      <c r="E22" s="36"/>
      <c r="F22" s="18">
        <f>C22*E22*0.0033*1024*365*1.5</f>
        <v>0</v>
      </c>
      <c r="G22" s="49"/>
      <c r="H22" s="49"/>
      <c r="I22" s="49"/>
    </row>
    <row r="23" spans="1:9" x14ac:dyDescent="0.15">
      <c r="A23" s="37" t="s">
        <v>56</v>
      </c>
      <c r="B23" s="38"/>
      <c r="C23" s="21" t="str">
        <f>IF(SUM(C18:C22)=0,"",SUM(C18:C22))</f>
        <v/>
      </c>
      <c r="D23" s="22"/>
      <c r="E23" s="23" t="str">
        <f>IF(SUM(C18:C22)=0,CONCATENATE(12,"GB"),CONCATENATE(C18*3+C19*9+C20*15+C21*25+IF(C22="",0,E22),"GB"))</f>
        <v>12GB</v>
      </c>
      <c r="F23" s="24">
        <f>IF(C23="",20000,IF(C22="",SUM(F18:F21),SUM(F18:F22)))</f>
        <v>20000</v>
      </c>
      <c r="G23" s="49"/>
      <c r="H23" s="49"/>
      <c r="I23" s="49"/>
    </row>
    <row r="24" spans="1:9" ht="27" customHeight="1" x14ac:dyDescent="0.15">
      <c r="B24" s="25"/>
      <c r="C24" s="55" t="str">
        <f>IF(C23="","You're currently using our default usage estimate of 12GB. To use a different amount, estimate how many systems you'll need at each level of complexity.",IF(C23=C11,"You've accounted for all the packages you described in step 1!","Make sure the number of packages in Step 1 and Step 2 match! Your usage quota estimate should cover all the packages you plan to purchase."))</f>
        <v>You're currently using our default usage estimate of 12GB. To use a different amount, estimate how many systems you'll need at each level of complexity.</v>
      </c>
      <c r="D24" s="49"/>
      <c r="E24" s="49"/>
      <c r="F24" s="49"/>
      <c r="G24" s="49"/>
      <c r="H24" s="49"/>
      <c r="I24" s="49"/>
    </row>
    <row r="26" spans="1:9" x14ac:dyDescent="0.15">
      <c r="A26" s="50" t="s">
        <v>57</v>
      </c>
      <c r="B26" s="49"/>
      <c r="C26" s="49"/>
      <c r="D26" s="49"/>
      <c r="E26" s="49"/>
      <c r="F26" s="49"/>
      <c r="G26" s="49"/>
      <c r="H26" s="49"/>
      <c r="I26" s="49"/>
    </row>
    <row r="27" spans="1:9" x14ac:dyDescent="0.15">
      <c r="A27" s="39" t="s">
        <v>58</v>
      </c>
      <c r="B27" s="40" t="str">
        <f>CONCATENATE(C11," packages")</f>
        <v>0 packages</v>
      </c>
      <c r="C27" s="60">
        <f>F11</f>
        <v>0</v>
      </c>
      <c r="D27" s="61"/>
      <c r="E27" s="41"/>
      <c r="F27" s="41"/>
      <c r="G27" s="41"/>
      <c r="H27" s="41"/>
      <c r="I27" s="41"/>
    </row>
    <row r="28" spans="1:9" x14ac:dyDescent="0.15">
      <c r="A28" s="42" t="s">
        <v>59</v>
      </c>
      <c r="B28" t="str">
        <f>CONCATENATE(E23," of memory per month")</f>
        <v>12GB of memory per month</v>
      </c>
      <c r="C28" s="62">
        <f>F23</f>
        <v>20000</v>
      </c>
      <c r="D28" s="63"/>
    </row>
    <row r="29" spans="1:9" x14ac:dyDescent="0.15">
      <c r="A29" s="43" t="s">
        <v>60</v>
      </c>
      <c r="B29" s="44"/>
      <c r="C29" s="57">
        <f>SUM(C27:C28)</f>
        <v>20000</v>
      </c>
      <c r="D29" s="58"/>
    </row>
    <row r="30" spans="1:9" ht="36" customHeight="1" x14ac:dyDescent="0.15">
      <c r="A30" s="64" t="s">
        <v>61</v>
      </c>
      <c r="B30" s="49"/>
      <c r="C30" s="59" t="s">
        <v>62</v>
      </c>
      <c r="D30" s="49"/>
      <c r="E30" s="49"/>
      <c r="F30" s="49"/>
      <c r="G30" s="49"/>
      <c r="H30" s="49"/>
      <c r="I30" s="49"/>
    </row>
    <row r="31" spans="1:9" x14ac:dyDescent="0.15">
      <c r="A31" s="45"/>
      <c r="B31" s="45"/>
      <c r="C31" s="46"/>
      <c r="D31" s="46"/>
      <c r="E31" s="46"/>
      <c r="F31" s="46"/>
      <c r="G31" s="46"/>
      <c r="H31" s="46"/>
      <c r="I31" s="46"/>
    </row>
    <row r="32" spans="1:9" x14ac:dyDescent="0.15">
      <c r="A32" s="50" t="s">
        <v>63</v>
      </c>
      <c r="B32" s="49"/>
      <c r="C32" s="49"/>
      <c r="D32" s="49"/>
      <c r="E32" s="49"/>
      <c r="F32" s="49"/>
      <c r="G32" s="49"/>
      <c r="H32" s="49"/>
      <c r="I32" s="49"/>
    </row>
    <row r="33" spans="1:9" ht="33" customHeight="1" x14ac:dyDescent="0.15">
      <c r="A33" s="64" t="s">
        <v>64</v>
      </c>
      <c r="B33" s="49"/>
      <c r="C33" s="59" t="s">
        <v>65</v>
      </c>
      <c r="D33" s="49"/>
      <c r="E33" s="49"/>
      <c r="F33" s="49"/>
      <c r="G33" s="49"/>
      <c r="H33" s="49"/>
      <c r="I33" s="49"/>
    </row>
    <row r="34" spans="1:9" ht="30" customHeight="1" x14ac:dyDescent="0.15">
      <c r="A34" s="55" t="s">
        <v>66</v>
      </c>
      <c r="B34" s="49"/>
      <c r="C34" s="47" t="str">
        <f>HYPERLINK("mailto:cloud-gov-inquiries@gsa.gov","cloud-gov-inquiries@gsa.gov")</f>
        <v>cloud-gov-inquiries@gsa.gov</v>
      </c>
    </row>
  </sheetData>
  <mergeCells count="24">
    <mergeCell ref="A33:B33"/>
    <mergeCell ref="A32:I32"/>
    <mergeCell ref="C33:I33"/>
    <mergeCell ref="A34:B34"/>
    <mergeCell ref="A30:B30"/>
    <mergeCell ref="C29:D29"/>
    <mergeCell ref="C30:I30"/>
    <mergeCell ref="A26:I26"/>
    <mergeCell ref="C27:D27"/>
    <mergeCell ref="C28:D28"/>
    <mergeCell ref="A16:I16"/>
    <mergeCell ref="D17:E17"/>
    <mergeCell ref="C24:I24"/>
    <mergeCell ref="C12:I12"/>
    <mergeCell ref="G17:I23"/>
    <mergeCell ref="A15:I15"/>
    <mergeCell ref="A14:I14"/>
    <mergeCell ref="A6:I6"/>
    <mergeCell ref="A5:I5"/>
    <mergeCell ref="A2:I2"/>
    <mergeCell ref="A4:I4"/>
    <mergeCell ref="A3:I3"/>
    <mergeCell ref="D7:E7"/>
    <mergeCell ref="G7:I11"/>
  </mergeCells>
  <conditionalFormatting sqref="C12:I12">
    <cfRule type="cellIs" dxfId="3" priority="1" operator="equal">
      <formula>"Multiple prototyping systems can be included in a single package. Unless you are sure you need more, we recommend estimating only one."</formula>
    </cfRule>
  </conditionalFormatting>
  <conditionalFormatting sqref="C24:I24">
    <cfRule type="cellIs" dxfId="2" priority="2" operator="equal">
      <formula>"You're currently using our default usage estimate of 16GB. To use a different amount, estimate how many systems you'll need at each level of complexity."</formula>
    </cfRule>
  </conditionalFormatting>
  <conditionalFormatting sqref="C24:I24">
    <cfRule type="cellIs" dxfId="1" priority="3" operator="equal">
      <formula>"You've accounted for all the packages you described in step 1!"</formula>
    </cfRule>
  </conditionalFormatting>
  <conditionalFormatting sqref="C24:I24">
    <cfRule type="cellIs" dxfId="0" priority="4" operator="equal">
      <formula>"Make sure the number of packages in Step 1 and Step 2 match! Your usage quota estimate should cover all the packages you plan to purchase."</formula>
    </cfRule>
  </conditionalFormatting>
  <hyperlinks>
    <hyperlink ref="C30" r:id="rId1"/>
    <hyperlink ref="C33" r:id="rId2"/>
  </hyperlinks>
  <pageMargins left="0.7" right="0.7" top="0.75" bottom="0.75" header="0.3" footer="0.3"/>
  <drawing r:id="rId3"/>
  <legacy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81"/>
  <sheetViews>
    <sheetView workbookViewId="0">
      <selection activeCell="D5" sqref="D5"/>
    </sheetView>
  </sheetViews>
  <sheetFormatPr baseColWidth="10" defaultColWidth="14.5" defaultRowHeight="15.75" customHeight="1" x14ac:dyDescent="0.15"/>
  <cols>
    <col min="1" max="1" width="26.5" customWidth="1"/>
    <col min="4" max="4" width="23" customWidth="1"/>
  </cols>
  <sheetData>
    <row r="1" spans="1:26" ht="15.75" customHeight="1" x14ac:dyDescent="0.15">
      <c r="A1" s="1"/>
      <c r="B1" s="1"/>
      <c r="C1" s="1"/>
      <c r="D1" s="1"/>
      <c r="E1" s="1"/>
      <c r="F1" s="1"/>
      <c r="G1" s="1"/>
      <c r="H1" s="1"/>
      <c r="I1" s="1"/>
      <c r="J1" s="1"/>
      <c r="K1" s="1"/>
      <c r="L1" s="1"/>
      <c r="M1" s="1"/>
      <c r="N1" s="1"/>
      <c r="O1" s="1"/>
      <c r="P1" s="1"/>
      <c r="Q1" s="1"/>
      <c r="R1" s="1"/>
      <c r="S1" s="1"/>
      <c r="T1" s="1"/>
      <c r="U1" s="1"/>
      <c r="V1" s="1"/>
      <c r="W1" s="1"/>
      <c r="X1" s="1"/>
      <c r="Y1" s="1"/>
      <c r="Z1" s="1"/>
    </row>
    <row r="2" spans="1:26" ht="15.75" customHeight="1" x14ac:dyDescent="0.15">
      <c r="A2" s="2" t="s">
        <v>1</v>
      </c>
      <c r="B2" s="1"/>
      <c r="C2" s="1"/>
      <c r="D2" s="2"/>
      <c r="E2" s="3"/>
      <c r="F2" s="3"/>
      <c r="G2" s="1"/>
      <c r="H2" s="1"/>
      <c r="I2" s="1"/>
      <c r="J2" s="1"/>
      <c r="K2" s="1"/>
      <c r="L2" s="1"/>
      <c r="M2" s="1"/>
      <c r="N2" s="1"/>
      <c r="O2" s="1"/>
      <c r="P2" s="1"/>
      <c r="Q2" s="1"/>
      <c r="R2" s="1"/>
      <c r="S2" s="1"/>
      <c r="T2" s="1"/>
      <c r="U2" s="1"/>
      <c r="V2" s="1"/>
      <c r="W2" s="1"/>
      <c r="X2" s="1"/>
      <c r="Y2" s="1"/>
      <c r="Z2" s="1"/>
    </row>
    <row r="3" spans="1:26" ht="15.75" customHeight="1" x14ac:dyDescent="0.15">
      <c r="A3" s="4" t="s">
        <v>3</v>
      </c>
      <c r="B3" s="5">
        <v>0</v>
      </c>
      <c r="C3" s="1"/>
      <c r="D3" s="7" t="s">
        <v>7</v>
      </c>
      <c r="E3" s="3"/>
      <c r="F3" s="3"/>
      <c r="G3" s="1"/>
      <c r="H3" s="1"/>
      <c r="I3" s="1"/>
      <c r="J3" s="1"/>
      <c r="K3" s="1"/>
      <c r="L3" s="1"/>
      <c r="M3" s="1"/>
      <c r="N3" s="1"/>
      <c r="O3" s="1"/>
      <c r="P3" s="1"/>
      <c r="Q3" s="1"/>
      <c r="R3" s="1"/>
      <c r="S3" s="1"/>
      <c r="T3" s="1"/>
      <c r="U3" s="1"/>
      <c r="V3" s="1"/>
      <c r="W3" s="1"/>
      <c r="X3" s="1"/>
      <c r="Y3" s="1"/>
      <c r="Z3" s="1"/>
    </row>
    <row r="4" spans="1:26" ht="15.75" customHeight="1" x14ac:dyDescent="0.15">
      <c r="A4" s="4" t="s">
        <v>9</v>
      </c>
      <c r="B4" s="5">
        <v>0</v>
      </c>
      <c r="C4" s="1"/>
      <c r="D4" s="4" t="s">
        <v>10</v>
      </c>
      <c r="E4" s="3"/>
      <c r="F4" s="3"/>
      <c r="G4" s="1"/>
      <c r="H4" s="1"/>
      <c r="I4" s="1"/>
      <c r="J4" s="1"/>
      <c r="K4" s="1"/>
      <c r="L4" s="1"/>
      <c r="M4" s="1"/>
      <c r="N4" s="1"/>
      <c r="O4" s="1"/>
      <c r="P4" s="1"/>
      <c r="Q4" s="1"/>
      <c r="R4" s="1"/>
      <c r="S4" s="1"/>
      <c r="T4" s="1"/>
      <c r="U4" s="1"/>
      <c r="V4" s="1"/>
      <c r="W4" s="1"/>
      <c r="X4" s="1"/>
      <c r="Y4" s="1"/>
      <c r="Z4" s="1"/>
    </row>
    <row r="5" spans="1:26" ht="15.75" customHeight="1" x14ac:dyDescent="0.15">
      <c r="A5" s="4" t="s">
        <v>11</v>
      </c>
      <c r="B5" s="5">
        <v>15000</v>
      </c>
      <c r="C5" s="1"/>
      <c r="D5" s="4" t="s">
        <v>12</v>
      </c>
      <c r="E5" s="3"/>
      <c r="F5" s="3"/>
      <c r="G5" s="1"/>
      <c r="H5" s="1"/>
      <c r="I5" s="1"/>
      <c r="J5" s="1"/>
      <c r="K5" s="1"/>
      <c r="L5" s="1"/>
      <c r="M5" s="1"/>
      <c r="N5" s="1"/>
      <c r="O5" s="1"/>
      <c r="P5" s="1"/>
      <c r="Q5" s="1"/>
      <c r="R5" s="1"/>
      <c r="S5" s="1"/>
      <c r="T5" s="1"/>
      <c r="U5" s="1"/>
      <c r="V5" s="1"/>
      <c r="W5" s="1"/>
      <c r="X5" s="1"/>
      <c r="Y5" s="1"/>
      <c r="Z5" s="1"/>
    </row>
    <row r="6" spans="1:26" ht="15.75" customHeight="1" x14ac:dyDescent="0.15">
      <c r="A6" s="4" t="s">
        <v>14</v>
      </c>
      <c r="B6" s="5">
        <v>20000</v>
      </c>
      <c r="C6" s="1"/>
      <c r="D6" s="4" t="s">
        <v>15</v>
      </c>
      <c r="E6" s="3"/>
      <c r="F6" s="3"/>
      <c r="G6" s="1"/>
      <c r="H6" s="1"/>
      <c r="I6" s="1"/>
      <c r="J6" s="1"/>
      <c r="K6" s="1"/>
      <c r="L6" s="1"/>
      <c r="M6" s="1"/>
      <c r="N6" s="1"/>
      <c r="O6" s="1"/>
      <c r="P6" s="1"/>
      <c r="Q6" s="1"/>
      <c r="R6" s="1"/>
      <c r="S6" s="1"/>
      <c r="T6" s="1"/>
      <c r="U6" s="1"/>
      <c r="V6" s="1"/>
      <c r="W6" s="1"/>
      <c r="X6" s="1"/>
      <c r="Y6" s="1"/>
      <c r="Z6" s="1"/>
    </row>
    <row r="7" spans="1:26" ht="15.75" customHeight="1" x14ac:dyDescent="0.15">
      <c r="A7" s="4" t="s">
        <v>16</v>
      </c>
      <c r="B7" s="5">
        <v>90000</v>
      </c>
      <c r="C7" s="1"/>
      <c r="D7" s="4" t="s">
        <v>17</v>
      </c>
      <c r="E7" s="3"/>
      <c r="F7" s="3"/>
      <c r="G7" s="1"/>
      <c r="H7" s="1"/>
      <c r="I7" s="1"/>
      <c r="J7" s="1"/>
      <c r="K7" s="1"/>
      <c r="L7" s="1"/>
      <c r="M7" s="1"/>
      <c r="N7" s="1"/>
      <c r="O7" s="1"/>
      <c r="P7" s="1"/>
      <c r="Q7" s="1"/>
      <c r="R7" s="1"/>
      <c r="S7" s="1"/>
      <c r="T7" s="1"/>
      <c r="U7" s="1"/>
      <c r="V7" s="1"/>
      <c r="W7" s="1"/>
      <c r="X7" s="1"/>
      <c r="Y7" s="1"/>
      <c r="Z7" s="1"/>
    </row>
    <row r="8" spans="1:26" ht="15.75" customHeight="1" x14ac:dyDescent="0.15">
      <c r="A8" s="1"/>
      <c r="B8" s="1"/>
      <c r="C8" s="1"/>
      <c r="D8" s="10"/>
      <c r="E8" s="3"/>
      <c r="F8" s="3"/>
      <c r="G8" s="1"/>
      <c r="H8" s="1"/>
      <c r="I8" s="1"/>
      <c r="J8" s="1"/>
      <c r="K8" s="1"/>
      <c r="L8" s="1"/>
      <c r="M8" s="1"/>
      <c r="N8" s="1"/>
      <c r="O8" s="1"/>
      <c r="P8" s="1"/>
      <c r="Q8" s="1"/>
      <c r="R8" s="1"/>
      <c r="S8" s="1"/>
      <c r="T8" s="1"/>
      <c r="U8" s="1"/>
      <c r="V8" s="1"/>
      <c r="W8" s="1"/>
      <c r="X8" s="1"/>
      <c r="Y8" s="1"/>
      <c r="Z8" s="1"/>
    </row>
    <row r="9" spans="1:26" ht="15.75" customHeight="1" x14ac:dyDescent="0.15">
      <c r="A9" s="1"/>
      <c r="B9" s="1"/>
      <c r="C9" s="1"/>
      <c r="D9" s="1"/>
      <c r="E9" s="1"/>
      <c r="F9" s="1"/>
      <c r="G9" s="1"/>
      <c r="H9" s="1"/>
      <c r="I9" s="1"/>
      <c r="J9" s="1"/>
      <c r="K9" s="1"/>
      <c r="L9" s="1"/>
      <c r="M9" s="1"/>
      <c r="N9" s="1"/>
      <c r="O9" s="1"/>
      <c r="P9" s="1"/>
      <c r="Q9" s="1"/>
      <c r="R9" s="1"/>
      <c r="S9" s="1"/>
      <c r="T9" s="1"/>
      <c r="U9" s="1"/>
      <c r="V9" s="1"/>
      <c r="W9" s="1"/>
      <c r="X9" s="1"/>
      <c r="Y9" s="1"/>
      <c r="Z9" s="1"/>
    </row>
    <row r="10" spans="1:26" ht="15.75" customHeight="1" x14ac:dyDescent="0.15">
      <c r="A10" s="2" t="s">
        <v>19</v>
      </c>
      <c r="B10" s="1"/>
      <c r="C10" s="1"/>
      <c r="D10" s="1"/>
      <c r="E10" s="1"/>
      <c r="F10" s="1"/>
      <c r="G10" s="1"/>
      <c r="H10" s="1"/>
      <c r="I10" s="1"/>
      <c r="J10" s="1"/>
      <c r="K10" s="1"/>
      <c r="L10" s="1"/>
      <c r="M10" s="1"/>
      <c r="N10" s="1"/>
      <c r="O10" s="1"/>
      <c r="P10" s="1"/>
      <c r="Q10" s="1"/>
      <c r="R10" s="1"/>
      <c r="S10" s="1"/>
      <c r="T10" s="1"/>
      <c r="U10" s="1"/>
      <c r="V10" s="1"/>
      <c r="W10" s="1"/>
      <c r="X10" s="1"/>
      <c r="Y10" s="1"/>
      <c r="Z10" s="1"/>
    </row>
    <row r="11" spans="1:26" ht="15.75" customHeight="1" x14ac:dyDescent="0.15">
      <c r="A11" s="1" t="s">
        <v>20</v>
      </c>
      <c r="B11" s="4" t="s">
        <v>21</v>
      </c>
      <c r="C11" s="4" t="s">
        <v>22</v>
      </c>
      <c r="D11" s="4" t="s">
        <v>23</v>
      </c>
      <c r="E11" s="1" t="s">
        <v>24</v>
      </c>
      <c r="F11" s="1" t="s">
        <v>25</v>
      </c>
      <c r="G11" s="4" t="s">
        <v>26</v>
      </c>
      <c r="H11" s="1"/>
      <c r="I11" s="1"/>
      <c r="J11" s="1"/>
      <c r="K11" s="1"/>
      <c r="L11" s="1"/>
      <c r="M11" s="1"/>
      <c r="N11" s="1"/>
      <c r="O11" s="1"/>
      <c r="P11" s="1"/>
      <c r="Q11" s="1"/>
      <c r="R11" s="1"/>
      <c r="S11" s="1"/>
      <c r="T11" s="1"/>
      <c r="U11" s="1"/>
      <c r="V11" s="1"/>
      <c r="W11" s="1"/>
      <c r="X11" s="1"/>
      <c r="Y11" s="1"/>
      <c r="Z11" s="1"/>
    </row>
    <row r="12" spans="1:26" ht="15.75" customHeight="1" x14ac:dyDescent="0.15">
      <c r="A12" s="4">
        <v>3</v>
      </c>
      <c r="B12" s="12">
        <v>3.3E-3</v>
      </c>
      <c r="C12" s="4">
        <v>1000</v>
      </c>
      <c r="D12" s="4">
        <v>365</v>
      </c>
      <c r="E12" s="1">
        <f t="shared" ref="E12:E15" si="0">D12*C12*B12*A12</f>
        <v>3613.5</v>
      </c>
      <c r="F12" s="1">
        <f t="shared" ref="F12:F15" si="1">E12*1.3</f>
        <v>4697.55</v>
      </c>
      <c r="G12" s="4">
        <v>5000</v>
      </c>
      <c r="H12" s="1"/>
      <c r="I12" s="1"/>
      <c r="J12" s="1"/>
      <c r="K12" s="1"/>
      <c r="L12" s="1"/>
      <c r="M12" s="1"/>
      <c r="N12" s="1"/>
      <c r="O12" s="1"/>
      <c r="P12" s="1"/>
      <c r="Q12" s="1"/>
      <c r="R12" s="1"/>
      <c r="S12" s="1"/>
      <c r="T12" s="1"/>
      <c r="U12" s="1"/>
      <c r="V12" s="1"/>
      <c r="W12" s="1"/>
      <c r="X12" s="1"/>
      <c r="Y12" s="1"/>
      <c r="Z12" s="1"/>
    </row>
    <row r="13" spans="1:26" ht="15.75" customHeight="1" x14ac:dyDescent="0.15">
      <c r="A13" s="4">
        <v>9</v>
      </c>
      <c r="B13" s="12">
        <v>3.3E-3</v>
      </c>
      <c r="C13" s="4">
        <v>1000</v>
      </c>
      <c r="D13" s="4">
        <v>365</v>
      </c>
      <c r="E13" s="1">
        <f t="shared" si="0"/>
        <v>10840.5</v>
      </c>
      <c r="F13" s="1">
        <f t="shared" si="1"/>
        <v>14092.65</v>
      </c>
      <c r="G13" s="4">
        <v>15000</v>
      </c>
      <c r="H13" s="1"/>
      <c r="I13" s="1"/>
      <c r="J13" s="1"/>
      <c r="K13" s="1"/>
      <c r="L13" s="1"/>
      <c r="M13" s="1"/>
      <c r="N13" s="1"/>
      <c r="O13" s="1"/>
      <c r="P13" s="1"/>
      <c r="Q13" s="1"/>
      <c r="R13" s="1"/>
      <c r="S13" s="1"/>
      <c r="T13" s="1"/>
      <c r="U13" s="1"/>
      <c r="V13" s="1"/>
      <c r="W13" s="1"/>
      <c r="X13" s="1"/>
      <c r="Y13" s="1"/>
      <c r="Z13" s="1"/>
    </row>
    <row r="14" spans="1:26" ht="15.75" customHeight="1" x14ac:dyDescent="0.15">
      <c r="A14" s="4">
        <v>15</v>
      </c>
      <c r="B14" s="12">
        <v>3.3E-3</v>
      </c>
      <c r="C14" s="4">
        <v>1000</v>
      </c>
      <c r="D14" s="4">
        <v>365</v>
      </c>
      <c r="E14" s="1">
        <f t="shared" si="0"/>
        <v>18067.5</v>
      </c>
      <c r="F14" s="1">
        <f t="shared" si="1"/>
        <v>23487.75</v>
      </c>
      <c r="G14" s="4">
        <v>24000</v>
      </c>
      <c r="H14" s="1"/>
      <c r="I14" s="1"/>
      <c r="J14" s="1"/>
      <c r="K14" s="1"/>
      <c r="L14" s="1"/>
      <c r="M14" s="1"/>
      <c r="N14" s="1"/>
      <c r="O14" s="1"/>
      <c r="P14" s="1"/>
      <c r="Q14" s="1"/>
      <c r="R14" s="1"/>
      <c r="S14" s="1"/>
      <c r="T14" s="1"/>
      <c r="U14" s="1"/>
      <c r="V14" s="1"/>
      <c r="W14" s="1"/>
      <c r="X14" s="1"/>
      <c r="Y14" s="1"/>
      <c r="Z14" s="1"/>
    </row>
    <row r="15" spans="1:26" ht="15.75" customHeight="1" x14ac:dyDescent="0.15">
      <c r="A15" s="4">
        <v>25</v>
      </c>
      <c r="B15" s="12">
        <v>3.3E-3</v>
      </c>
      <c r="C15" s="4">
        <v>1000</v>
      </c>
      <c r="D15" s="4">
        <v>365</v>
      </c>
      <c r="E15" s="1">
        <f t="shared" si="0"/>
        <v>30112.5</v>
      </c>
      <c r="F15" s="1">
        <f t="shared" si="1"/>
        <v>39146.25</v>
      </c>
      <c r="G15" s="4">
        <v>40000</v>
      </c>
      <c r="H15" s="1"/>
      <c r="I15" s="1"/>
      <c r="J15" s="1"/>
      <c r="K15" s="1"/>
      <c r="L15" s="1"/>
      <c r="M15" s="1"/>
      <c r="N15" s="1"/>
      <c r="O15" s="1"/>
      <c r="P15" s="1"/>
      <c r="Q15" s="1"/>
      <c r="R15" s="1"/>
      <c r="S15" s="1"/>
      <c r="T15" s="1"/>
      <c r="U15" s="1"/>
      <c r="V15" s="1"/>
      <c r="W15" s="1"/>
      <c r="X15" s="1"/>
      <c r="Y15" s="1"/>
      <c r="Z15" s="1"/>
    </row>
    <row r="16" spans="1:26" ht="15.75" customHeight="1" x14ac:dyDescent="0.1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5.75" customHeight="1" x14ac:dyDescent="0.15">
      <c r="A17" s="4" t="s">
        <v>34</v>
      </c>
      <c r="B17" s="1"/>
      <c r="C17" s="1"/>
      <c r="D17" s="1"/>
      <c r="E17" s="1"/>
      <c r="F17" s="1"/>
      <c r="G17" s="1"/>
      <c r="H17" s="1"/>
      <c r="I17" s="1"/>
      <c r="J17" s="1"/>
      <c r="K17" s="1"/>
      <c r="L17" s="1"/>
      <c r="M17" s="1"/>
      <c r="N17" s="1"/>
      <c r="O17" s="1"/>
      <c r="P17" s="1"/>
      <c r="Q17" s="1"/>
      <c r="R17" s="1"/>
      <c r="S17" s="1"/>
      <c r="T17" s="1"/>
      <c r="U17" s="1"/>
      <c r="V17" s="1"/>
      <c r="W17" s="1"/>
      <c r="X17" s="1"/>
      <c r="Y17" s="1"/>
      <c r="Z17" s="1"/>
    </row>
    <row r="18" spans="1:26" ht="15.75" customHeight="1" x14ac:dyDescent="0.15">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5.75" customHeight="1" x14ac:dyDescent="0.15">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5.75" customHeight="1" x14ac:dyDescent="0.15">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15">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15">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1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1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15">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1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1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1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1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15">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1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1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1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1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1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1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1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1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1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1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1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1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1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1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1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1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1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1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1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1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3" x14ac:dyDescent="0.1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3" x14ac:dyDescent="0.1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3" x14ac:dyDescent="0.1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3" x14ac:dyDescent="0.1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3" x14ac:dyDescent="0.1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3" x14ac:dyDescent="0.1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3" x14ac:dyDescent="0.1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3" x14ac:dyDescent="0.1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3" x14ac:dyDescent="0.1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3" x14ac:dyDescent="0.1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3" x14ac:dyDescent="0.1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3" x14ac:dyDescent="0.1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3" x14ac:dyDescent="0.1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3" x14ac:dyDescent="0.1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3" x14ac:dyDescent="0.1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3" x14ac:dyDescent="0.1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3" x14ac:dyDescent="0.1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3" x14ac:dyDescent="0.1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3" x14ac:dyDescent="0.1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3" x14ac:dyDescent="0.1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3" x14ac:dyDescent="0.1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3" x14ac:dyDescent="0.1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3" x14ac:dyDescent="0.1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3" x14ac:dyDescent="0.1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3" x14ac:dyDescent="0.1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3" x14ac:dyDescent="0.1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3" x14ac:dyDescent="0.1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3" x14ac:dyDescent="0.1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3" x14ac:dyDescent="0.1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3" x14ac:dyDescent="0.1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3" x14ac:dyDescent="0.1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3" x14ac:dyDescent="0.1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3" x14ac:dyDescent="0.1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3" x14ac:dyDescent="0.1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3" x14ac:dyDescent="0.1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3" x14ac:dyDescent="0.1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3" x14ac:dyDescent="0.1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3" x14ac:dyDescent="0.1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3" x14ac:dyDescent="0.1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3" x14ac:dyDescent="0.1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3" x14ac:dyDescent="0.1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3" x14ac:dyDescent="0.1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3" x14ac:dyDescent="0.1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3" x14ac:dyDescent="0.1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3" x14ac:dyDescent="0.1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3" x14ac:dyDescent="0.1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3" x14ac:dyDescent="0.1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3" x14ac:dyDescent="0.1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3" x14ac:dyDescent="0.1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3" x14ac:dyDescent="0.1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3" x14ac:dyDescent="0.1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3" x14ac:dyDescent="0.1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3" x14ac:dyDescent="0.1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3" x14ac:dyDescent="0.1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3" x14ac:dyDescent="0.1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3" x14ac:dyDescent="0.1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3" x14ac:dyDescent="0.1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3" x14ac:dyDescent="0.1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3" x14ac:dyDescent="0.1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3" x14ac:dyDescent="0.1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3" x14ac:dyDescent="0.1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3" x14ac:dyDescent="0.1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3" x14ac:dyDescent="0.1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3" x14ac:dyDescent="0.1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3" x14ac:dyDescent="0.1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3" x14ac:dyDescent="0.1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3" x14ac:dyDescent="0.1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3" x14ac:dyDescent="0.1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3" x14ac:dyDescent="0.1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3" x14ac:dyDescent="0.1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3" x14ac:dyDescent="0.1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3" x14ac:dyDescent="0.1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3" x14ac:dyDescent="0.1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3" x14ac:dyDescent="0.1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3" x14ac:dyDescent="0.1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3" x14ac:dyDescent="0.1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3" x14ac:dyDescent="0.1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3" x14ac:dyDescent="0.1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3" x14ac:dyDescent="0.1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3" x14ac:dyDescent="0.1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3" x14ac:dyDescent="0.1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3" x14ac:dyDescent="0.1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3" x14ac:dyDescent="0.1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3" x14ac:dyDescent="0.1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3" x14ac:dyDescent="0.1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3" x14ac:dyDescent="0.1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3" x14ac:dyDescent="0.1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3" x14ac:dyDescent="0.1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3" x14ac:dyDescent="0.1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3" x14ac:dyDescent="0.1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3" x14ac:dyDescent="0.1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3" x14ac:dyDescent="0.1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3" x14ac:dyDescent="0.1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3" x14ac:dyDescent="0.1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3" x14ac:dyDescent="0.1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3" x14ac:dyDescent="0.1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3" x14ac:dyDescent="0.1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3" x14ac:dyDescent="0.1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3" x14ac:dyDescent="0.1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3" x14ac:dyDescent="0.1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3" x14ac:dyDescent="0.1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3" x14ac:dyDescent="0.1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3" x14ac:dyDescent="0.1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3" x14ac:dyDescent="0.1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3" x14ac:dyDescent="0.1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3" x14ac:dyDescent="0.1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3" x14ac:dyDescent="0.1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3" x14ac:dyDescent="0.1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3" x14ac:dyDescent="0.1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3" x14ac:dyDescent="0.1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3" x14ac:dyDescent="0.1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3" x14ac:dyDescent="0.1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3" x14ac:dyDescent="0.1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3" x14ac:dyDescent="0.1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3" x14ac:dyDescent="0.1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3" x14ac:dyDescent="0.1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3" x14ac:dyDescent="0.1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3" x14ac:dyDescent="0.1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3" x14ac:dyDescent="0.1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3" x14ac:dyDescent="0.1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3" x14ac:dyDescent="0.1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3" x14ac:dyDescent="0.1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3" x14ac:dyDescent="0.1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3" x14ac:dyDescent="0.1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3" x14ac:dyDescent="0.1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3" x14ac:dyDescent="0.1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3" x14ac:dyDescent="0.1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3" x14ac:dyDescent="0.1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3" x14ac:dyDescent="0.1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3" x14ac:dyDescent="0.1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3" x14ac:dyDescent="0.1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3" x14ac:dyDescent="0.1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3" x14ac:dyDescent="0.1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3" x14ac:dyDescent="0.1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3" x14ac:dyDescent="0.1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3" x14ac:dyDescent="0.1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3" x14ac:dyDescent="0.1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3" x14ac:dyDescent="0.1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3" x14ac:dyDescent="0.1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3" x14ac:dyDescent="0.1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3" x14ac:dyDescent="0.1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3" x14ac:dyDescent="0.1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3" x14ac:dyDescent="0.1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3" x14ac:dyDescent="0.1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3" x14ac:dyDescent="0.1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3" x14ac:dyDescent="0.1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3" x14ac:dyDescent="0.1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3" x14ac:dyDescent="0.1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3" x14ac:dyDescent="0.1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3" x14ac:dyDescent="0.1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3" x14ac:dyDescent="0.1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3" x14ac:dyDescent="0.1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3" x14ac:dyDescent="0.1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3" x14ac:dyDescent="0.1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3" x14ac:dyDescent="0.1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3" x14ac:dyDescent="0.1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3" x14ac:dyDescent="0.1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3" x14ac:dyDescent="0.1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3" x14ac:dyDescent="0.1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3" x14ac:dyDescent="0.1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3" x14ac:dyDescent="0.1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3" x14ac:dyDescent="0.1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3" x14ac:dyDescent="0.1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3" x14ac:dyDescent="0.1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3" x14ac:dyDescent="0.1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3" x14ac:dyDescent="0.1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3" x14ac:dyDescent="0.1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3" x14ac:dyDescent="0.1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3" x14ac:dyDescent="0.1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3" x14ac:dyDescent="0.1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3" x14ac:dyDescent="0.1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3" x14ac:dyDescent="0.1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3" x14ac:dyDescent="0.1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3" x14ac:dyDescent="0.1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3" x14ac:dyDescent="0.1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3" x14ac:dyDescent="0.1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3" x14ac:dyDescent="0.1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3" x14ac:dyDescent="0.1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3" x14ac:dyDescent="0.1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3" x14ac:dyDescent="0.1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3" x14ac:dyDescent="0.1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3" x14ac:dyDescent="0.1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3" x14ac:dyDescent="0.1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3" x14ac:dyDescent="0.1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3" x14ac:dyDescent="0.1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3" x14ac:dyDescent="0.1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3" x14ac:dyDescent="0.1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3" x14ac:dyDescent="0.1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3" x14ac:dyDescent="0.1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3" x14ac:dyDescent="0.1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3" x14ac:dyDescent="0.1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3" x14ac:dyDescent="0.1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3" x14ac:dyDescent="0.1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3" x14ac:dyDescent="0.1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3" x14ac:dyDescent="0.1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3" x14ac:dyDescent="0.1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3" x14ac:dyDescent="0.1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3" x14ac:dyDescent="0.1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3" x14ac:dyDescent="0.1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3" x14ac:dyDescent="0.1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3" x14ac:dyDescent="0.1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3" x14ac:dyDescent="0.1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3" x14ac:dyDescent="0.1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3" x14ac:dyDescent="0.1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3" x14ac:dyDescent="0.1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3" x14ac:dyDescent="0.1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3" x14ac:dyDescent="0.1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3" x14ac:dyDescent="0.1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3" x14ac:dyDescent="0.1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3" x14ac:dyDescent="0.1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3" x14ac:dyDescent="0.1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3" x14ac:dyDescent="0.1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3" x14ac:dyDescent="0.1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3" x14ac:dyDescent="0.1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3" x14ac:dyDescent="0.1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3" x14ac:dyDescent="0.1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3" x14ac:dyDescent="0.1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3" x14ac:dyDescent="0.1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3" x14ac:dyDescent="0.1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3" x14ac:dyDescent="0.1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3" x14ac:dyDescent="0.1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3" x14ac:dyDescent="0.1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3" x14ac:dyDescent="0.1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3" x14ac:dyDescent="0.1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3" x14ac:dyDescent="0.1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3" x14ac:dyDescent="0.1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3" x14ac:dyDescent="0.1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3" x14ac:dyDescent="0.1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3" x14ac:dyDescent="0.1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3" x14ac:dyDescent="0.1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3" x14ac:dyDescent="0.1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3" x14ac:dyDescent="0.1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3" x14ac:dyDescent="0.1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3" x14ac:dyDescent="0.1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3" x14ac:dyDescent="0.1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3" x14ac:dyDescent="0.1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3" x14ac:dyDescent="0.1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3" x14ac:dyDescent="0.1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3" x14ac:dyDescent="0.1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3" x14ac:dyDescent="0.1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3" x14ac:dyDescent="0.1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3" x14ac:dyDescent="0.1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3" x14ac:dyDescent="0.1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3" x14ac:dyDescent="0.1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3" x14ac:dyDescent="0.1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3" x14ac:dyDescent="0.1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3" x14ac:dyDescent="0.1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3" x14ac:dyDescent="0.1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3" x14ac:dyDescent="0.1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3" x14ac:dyDescent="0.1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3" x14ac:dyDescent="0.1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3" x14ac:dyDescent="0.1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3" x14ac:dyDescent="0.1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3" x14ac:dyDescent="0.1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3" x14ac:dyDescent="0.1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3" x14ac:dyDescent="0.1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3" x14ac:dyDescent="0.1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3" x14ac:dyDescent="0.1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3" x14ac:dyDescent="0.1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3" x14ac:dyDescent="0.1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3" x14ac:dyDescent="0.1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3" x14ac:dyDescent="0.1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3" x14ac:dyDescent="0.1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3" x14ac:dyDescent="0.1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3" x14ac:dyDescent="0.1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3" x14ac:dyDescent="0.1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3" x14ac:dyDescent="0.1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3" x14ac:dyDescent="0.1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3" x14ac:dyDescent="0.1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3" x14ac:dyDescent="0.1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3" x14ac:dyDescent="0.1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3" x14ac:dyDescent="0.1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3" x14ac:dyDescent="0.1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3" x14ac:dyDescent="0.1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3" x14ac:dyDescent="0.1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3" x14ac:dyDescent="0.1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3" x14ac:dyDescent="0.1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3" x14ac:dyDescent="0.1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3" x14ac:dyDescent="0.1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3" x14ac:dyDescent="0.1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3" x14ac:dyDescent="0.1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3" x14ac:dyDescent="0.1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3" x14ac:dyDescent="0.1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3" x14ac:dyDescent="0.1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3" x14ac:dyDescent="0.1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3" x14ac:dyDescent="0.1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3" x14ac:dyDescent="0.1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3" x14ac:dyDescent="0.1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3" x14ac:dyDescent="0.1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3" x14ac:dyDescent="0.1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3" x14ac:dyDescent="0.1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3" x14ac:dyDescent="0.1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3" x14ac:dyDescent="0.1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3" x14ac:dyDescent="0.1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3" x14ac:dyDescent="0.1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3" x14ac:dyDescent="0.1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3" x14ac:dyDescent="0.1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3" x14ac:dyDescent="0.1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3" x14ac:dyDescent="0.1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3" x14ac:dyDescent="0.1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3" x14ac:dyDescent="0.1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3" x14ac:dyDescent="0.1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3" x14ac:dyDescent="0.1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3" x14ac:dyDescent="0.1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3" x14ac:dyDescent="0.1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3" x14ac:dyDescent="0.1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3" x14ac:dyDescent="0.1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3" x14ac:dyDescent="0.1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3" x14ac:dyDescent="0.1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3" x14ac:dyDescent="0.1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3" x14ac:dyDescent="0.1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3" x14ac:dyDescent="0.1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3" x14ac:dyDescent="0.1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3" x14ac:dyDescent="0.1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3" x14ac:dyDescent="0.1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3" x14ac:dyDescent="0.1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3" x14ac:dyDescent="0.1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3" x14ac:dyDescent="0.1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3" x14ac:dyDescent="0.1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3" x14ac:dyDescent="0.1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3" x14ac:dyDescent="0.1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3" x14ac:dyDescent="0.1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3" x14ac:dyDescent="0.1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3" x14ac:dyDescent="0.1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3" x14ac:dyDescent="0.1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3" x14ac:dyDescent="0.1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3" x14ac:dyDescent="0.1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3" x14ac:dyDescent="0.1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3" x14ac:dyDescent="0.1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3" x14ac:dyDescent="0.1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3" x14ac:dyDescent="0.1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3" x14ac:dyDescent="0.1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3" x14ac:dyDescent="0.1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3" x14ac:dyDescent="0.1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3" x14ac:dyDescent="0.1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3" x14ac:dyDescent="0.1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3" x14ac:dyDescent="0.1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3" x14ac:dyDescent="0.1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3" x14ac:dyDescent="0.1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3" x14ac:dyDescent="0.1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3" x14ac:dyDescent="0.1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3" x14ac:dyDescent="0.1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3" x14ac:dyDescent="0.1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3" x14ac:dyDescent="0.1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3" x14ac:dyDescent="0.1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3" x14ac:dyDescent="0.1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3" x14ac:dyDescent="0.1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3" x14ac:dyDescent="0.1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3" x14ac:dyDescent="0.1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3" x14ac:dyDescent="0.1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3" x14ac:dyDescent="0.1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3" x14ac:dyDescent="0.1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3" x14ac:dyDescent="0.1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3" x14ac:dyDescent="0.1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3" x14ac:dyDescent="0.1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3" x14ac:dyDescent="0.1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3" x14ac:dyDescent="0.1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3" x14ac:dyDescent="0.1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3" x14ac:dyDescent="0.1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3" x14ac:dyDescent="0.1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3" x14ac:dyDescent="0.1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3" x14ac:dyDescent="0.1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3" x14ac:dyDescent="0.1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3" x14ac:dyDescent="0.1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3" x14ac:dyDescent="0.1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3" x14ac:dyDescent="0.1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3" x14ac:dyDescent="0.1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3" x14ac:dyDescent="0.1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3" x14ac:dyDescent="0.1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3" x14ac:dyDescent="0.1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3" x14ac:dyDescent="0.1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3" x14ac:dyDescent="0.1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3" x14ac:dyDescent="0.1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3" x14ac:dyDescent="0.1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3" x14ac:dyDescent="0.1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3" x14ac:dyDescent="0.1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3" x14ac:dyDescent="0.1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3" x14ac:dyDescent="0.1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3" x14ac:dyDescent="0.1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3" x14ac:dyDescent="0.1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3" x14ac:dyDescent="0.1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3" x14ac:dyDescent="0.1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3" x14ac:dyDescent="0.1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3" x14ac:dyDescent="0.1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3" x14ac:dyDescent="0.1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3" x14ac:dyDescent="0.1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3" x14ac:dyDescent="0.1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3" x14ac:dyDescent="0.1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3" x14ac:dyDescent="0.1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3" x14ac:dyDescent="0.1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3" x14ac:dyDescent="0.1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3" x14ac:dyDescent="0.1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3" x14ac:dyDescent="0.1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3" x14ac:dyDescent="0.1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3" x14ac:dyDescent="0.1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3" x14ac:dyDescent="0.1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3" x14ac:dyDescent="0.1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3" x14ac:dyDescent="0.1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3" x14ac:dyDescent="0.1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3" x14ac:dyDescent="0.1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3" x14ac:dyDescent="0.1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3" x14ac:dyDescent="0.1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3" x14ac:dyDescent="0.1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3" x14ac:dyDescent="0.1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3" x14ac:dyDescent="0.1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3" x14ac:dyDescent="0.1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3" x14ac:dyDescent="0.1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3" x14ac:dyDescent="0.1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3" x14ac:dyDescent="0.1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3" x14ac:dyDescent="0.1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3" x14ac:dyDescent="0.1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3" x14ac:dyDescent="0.1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3" x14ac:dyDescent="0.1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3" x14ac:dyDescent="0.1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3" x14ac:dyDescent="0.1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3" x14ac:dyDescent="0.1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3" x14ac:dyDescent="0.1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3" x14ac:dyDescent="0.1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3" x14ac:dyDescent="0.1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3" x14ac:dyDescent="0.1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3" x14ac:dyDescent="0.1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3" x14ac:dyDescent="0.1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3" x14ac:dyDescent="0.1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3" x14ac:dyDescent="0.1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3" x14ac:dyDescent="0.1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3" x14ac:dyDescent="0.1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3" x14ac:dyDescent="0.1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3" x14ac:dyDescent="0.1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3" x14ac:dyDescent="0.1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3" x14ac:dyDescent="0.1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3" x14ac:dyDescent="0.1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3" x14ac:dyDescent="0.1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3" x14ac:dyDescent="0.1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3" x14ac:dyDescent="0.1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3" x14ac:dyDescent="0.1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3" x14ac:dyDescent="0.1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3" x14ac:dyDescent="0.1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3" x14ac:dyDescent="0.1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3" x14ac:dyDescent="0.1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3" x14ac:dyDescent="0.1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3" x14ac:dyDescent="0.1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3" x14ac:dyDescent="0.1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3" x14ac:dyDescent="0.1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3" x14ac:dyDescent="0.1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3" x14ac:dyDescent="0.1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3" x14ac:dyDescent="0.1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3" x14ac:dyDescent="0.1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3" x14ac:dyDescent="0.1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3" x14ac:dyDescent="0.1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3" x14ac:dyDescent="0.1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3" x14ac:dyDescent="0.1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3" x14ac:dyDescent="0.1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3" x14ac:dyDescent="0.1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3" x14ac:dyDescent="0.1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3" x14ac:dyDescent="0.1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3" x14ac:dyDescent="0.1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3" x14ac:dyDescent="0.1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3" x14ac:dyDescent="0.1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3" x14ac:dyDescent="0.1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3" x14ac:dyDescent="0.1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3" x14ac:dyDescent="0.1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3" x14ac:dyDescent="0.1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3" x14ac:dyDescent="0.1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3" x14ac:dyDescent="0.1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3" x14ac:dyDescent="0.1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3" x14ac:dyDescent="0.1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3" x14ac:dyDescent="0.1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3" x14ac:dyDescent="0.1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3" x14ac:dyDescent="0.1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3" x14ac:dyDescent="0.1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3" x14ac:dyDescent="0.1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3" x14ac:dyDescent="0.1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3" x14ac:dyDescent="0.1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3" x14ac:dyDescent="0.1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3" x14ac:dyDescent="0.1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3" x14ac:dyDescent="0.1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3" x14ac:dyDescent="0.1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3" x14ac:dyDescent="0.1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3" x14ac:dyDescent="0.1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3" x14ac:dyDescent="0.1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3" x14ac:dyDescent="0.1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3" x14ac:dyDescent="0.1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3" x14ac:dyDescent="0.1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3" x14ac:dyDescent="0.1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3" x14ac:dyDescent="0.1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3" x14ac:dyDescent="0.1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3" x14ac:dyDescent="0.1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3" x14ac:dyDescent="0.1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3" x14ac:dyDescent="0.1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3" x14ac:dyDescent="0.1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3" x14ac:dyDescent="0.1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3" x14ac:dyDescent="0.1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3" x14ac:dyDescent="0.1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3" x14ac:dyDescent="0.1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3" x14ac:dyDescent="0.1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3" x14ac:dyDescent="0.1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3" x14ac:dyDescent="0.1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3" x14ac:dyDescent="0.1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3" x14ac:dyDescent="0.1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3" x14ac:dyDescent="0.1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3" x14ac:dyDescent="0.1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3" x14ac:dyDescent="0.1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3" x14ac:dyDescent="0.1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3" x14ac:dyDescent="0.1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3" x14ac:dyDescent="0.1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3" x14ac:dyDescent="0.1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3" x14ac:dyDescent="0.1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3" x14ac:dyDescent="0.1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3" x14ac:dyDescent="0.1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3" x14ac:dyDescent="0.1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3" x14ac:dyDescent="0.1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3" x14ac:dyDescent="0.1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3" x14ac:dyDescent="0.1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3" x14ac:dyDescent="0.1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3" x14ac:dyDescent="0.1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3" x14ac:dyDescent="0.1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3" x14ac:dyDescent="0.1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3" x14ac:dyDescent="0.1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3" x14ac:dyDescent="0.1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3" x14ac:dyDescent="0.1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3" x14ac:dyDescent="0.1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3" x14ac:dyDescent="0.1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3" x14ac:dyDescent="0.1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3" x14ac:dyDescent="0.1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3" x14ac:dyDescent="0.1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3" x14ac:dyDescent="0.1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3" x14ac:dyDescent="0.1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3" x14ac:dyDescent="0.1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3" x14ac:dyDescent="0.1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3" x14ac:dyDescent="0.1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3" x14ac:dyDescent="0.1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3" x14ac:dyDescent="0.1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3" x14ac:dyDescent="0.1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3" x14ac:dyDescent="0.1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3" x14ac:dyDescent="0.1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3" x14ac:dyDescent="0.1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3" x14ac:dyDescent="0.1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3" x14ac:dyDescent="0.1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3" x14ac:dyDescent="0.1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3" x14ac:dyDescent="0.1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3" x14ac:dyDescent="0.1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3" x14ac:dyDescent="0.1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3" x14ac:dyDescent="0.1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3" x14ac:dyDescent="0.1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3" x14ac:dyDescent="0.1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3" x14ac:dyDescent="0.1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3" x14ac:dyDescent="0.1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3" x14ac:dyDescent="0.1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3" x14ac:dyDescent="0.1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3" x14ac:dyDescent="0.1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3" x14ac:dyDescent="0.1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3" x14ac:dyDescent="0.1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3" x14ac:dyDescent="0.1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3" x14ac:dyDescent="0.1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3" x14ac:dyDescent="0.1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3" x14ac:dyDescent="0.1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3" x14ac:dyDescent="0.1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3" x14ac:dyDescent="0.1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3" x14ac:dyDescent="0.1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3" x14ac:dyDescent="0.1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3" x14ac:dyDescent="0.1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3" x14ac:dyDescent="0.1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3" x14ac:dyDescent="0.1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3" x14ac:dyDescent="0.1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3" x14ac:dyDescent="0.1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3" x14ac:dyDescent="0.1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3" x14ac:dyDescent="0.1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3" x14ac:dyDescent="0.1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3" x14ac:dyDescent="0.1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3" x14ac:dyDescent="0.1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3" x14ac:dyDescent="0.1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3" x14ac:dyDescent="0.1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3" x14ac:dyDescent="0.1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3" x14ac:dyDescent="0.1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3" x14ac:dyDescent="0.1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3" x14ac:dyDescent="0.1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3" x14ac:dyDescent="0.1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3" x14ac:dyDescent="0.1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3" x14ac:dyDescent="0.1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3" x14ac:dyDescent="0.1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3" x14ac:dyDescent="0.1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3" x14ac:dyDescent="0.1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3" x14ac:dyDescent="0.1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3" x14ac:dyDescent="0.1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3" x14ac:dyDescent="0.1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3" x14ac:dyDescent="0.1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3" x14ac:dyDescent="0.1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3" x14ac:dyDescent="0.1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3" x14ac:dyDescent="0.1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3" x14ac:dyDescent="0.1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3" x14ac:dyDescent="0.1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3" x14ac:dyDescent="0.1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3" x14ac:dyDescent="0.1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3" x14ac:dyDescent="0.1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3" x14ac:dyDescent="0.1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3" x14ac:dyDescent="0.1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3" x14ac:dyDescent="0.1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3" x14ac:dyDescent="0.1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3" x14ac:dyDescent="0.1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3" x14ac:dyDescent="0.1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3" x14ac:dyDescent="0.1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3" x14ac:dyDescent="0.1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3" x14ac:dyDescent="0.1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3" x14ac:dyDescent="0.1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3" x14ac:dyDescent="0.1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3" x14ac:dyDescent="0.1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3" x14ac:dyDescent="0.1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3" x14ac:dyDescent="0.1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3" x14ac:dyDescent="0.1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3" x14ac:dyDescent="0.1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3" x14ac:dyDescent="0.1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3" x14ac:dyDescent="0.1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3" x14ac:dyDescent="0.1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3" x14ac:dyDescent="0.1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3" x14ac:dyDescent="0.1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3" x14ac:dyDescent="0.1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3" x14ac:dyDescent="0.1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3" x14ac:dyDescent="0.1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3" x14ac:dyDescent="0.1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3" x14ac:dyDescent="0.1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3" x14ac:dyDescent="0.1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3" x14ac:dyDescent="0.1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3" x14ac:dyDescent="0.1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3" x14ac:dyDescent="0.1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3" x14ac:dyDescent="0.1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3" x14ac:dyDescent="0.1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3" x14ac:dyDescent="0.1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3" x14ac:dyDescent="0.1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3" x14ac:dyDescent="0.1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3" x14ac:dyDescent="0.1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3" x14ac:dyDescent="0.1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3" x14ac:dyDescent="0.1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3" x14ac:dyDescent="0.1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3" x14ac:dyDescent="0.1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3" x14ac:dyDescent="0.1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3" x14ac:dyDescent="0.1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3" x14ac:dyDescent="0.1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3" x14ac:dyDescent="0.1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3" x14ac:dyDescent="0.1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3" x14ac:dyDescent="0.1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3" x14ac:dyDescent="0.1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3" x14ac:dyDescent="0.1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3" x14ac:dyDescent="0.1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3" x14ac:dyDescent="0.1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3" x14ac:dyDescent="0.1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3" x14ac:dyDescent="0.1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3" x14ac:dyDescent="0.1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3" x14ac:dyDescent="0.1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3" x14ac:dyDescent="0.1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3" x14ac:dyDescent="0.1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3" x14ac:dyDescent="0.1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3" x14ac:dyDescent="0.1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3" x14ac:dyDescent="0.1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3" x14ac:dyDescent="0.1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3" x14ac:dyDescent="0.1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3" x14ac:dyDescent="0.1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3" x14ac:dyDescent="0.1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3" x14ac:dyDescent="0.1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3" x14ac:dyDescent="0.1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3" x14ac:dyDescent="0.1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3" x14ac:dyDescent="0.1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3" x14ac:dyDescent="0.1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3" x14ac:dyDescent="0.1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3" x14ac:dyDescent="0.1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3" x14ac:dyDescent="0.1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3" x14ac:dyDescent="0.1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3" x14ac:dyDescent="0.1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3" x14ac:dyDescent="0.1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3" x14ac:dyDescent="0.1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3" x14ac:dyDescent="0.1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3" x14ac:dyDescent="0.1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3" x14ac:dyDescent="0.1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3" x14ac:dyDescent="0.1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3" x14ac:dyDescent="0.1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3" x14ac:dyDescent="0.1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3" x14ac:dyDescent="0.1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3" x14ac:dyDescent="0.1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3" x14ac:dyDescent="0.1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3" x14ac:dyDescent="0.1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3" x14ac:dyDescent="0.1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3" x14ac:dyDescent="0.1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3" x14ac:dyDescent="0.1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3" x14ac:dyDescent="0.1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3" x14ac:dyDescent="0.1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3" x14ac:dyDescent="0.1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3" x14ac:dyDescent="0.1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3" x14ac:dyDescent="0.1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3" x14ac:dyDescent="0.1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3" x14ac:dyDescent="0.1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3" x14ac:dyDescent="0.1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3" x14ac:dyDescent="0.1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3" x14ac:dyDescent="0.1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3" x14ac:dyDescent="0.1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3" x14ac:dyDescent="0.1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3" x14ac:dyDescent="0.1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3" x14ac:dyDescent="0.1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3" x14ac:dyDescent="0.1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3" x14ac:dyDescent="0.1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3" x14ac:dyDescent="0.1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3" x14ac:dyDescent="0.1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3" x14ac:dyDescent="0.1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3" x14ac:dyDescent="0.1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3" x14ac:dyDescent="0.1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3" x14ac:dyDescent="0.1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3" x14ac:dyDescent="0.1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3" x14ac:dyDescent="0.1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3" x14ac:dyDescent="0.1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3" x14ac:dyDescent="0.1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3" x14ac:dyDescent="0.1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3" x14ac:dyDescent="0.1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3" x14ac:dyDescent="0.1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3" x14ac:dyDescent="0.1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3" x14ac:dyDescent="0.1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3" x14ac:dyDescent="0.1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3" x14ac:dyDescent="0.1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3" x14ac:dyDescent="0.1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3" x14ac:dyDescent="0.1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3" x14ac:dyDescent="0.1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3" x14ac:dyDescent="0.1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3" x14ac:dyDescent="0.1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3" x14ac:dyDescent="0.1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3" x14ac:dyDescent="0.1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3" x14ac:dyDescent="0.1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3" x14ac:dyDescent="0.1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3" x14ac:dyDescent="0.1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3" x14ac:dyDescent="0.1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3" x14ac:dyDescent="0.1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3" x14ac:dyDescent="0.1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3" x14ac:dyDescent="0.1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3" x14ac:dyDescent="0.1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3" x14ac:dyDescent="0.1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3" x14ac:dyDescent="0.1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3" x14ac:dyDescent="0.1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3" x14ac:dyDescent="0.1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3" x14ac:dyDescent="0.1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3" x14ac:dyDescent="0.1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3" x14ac:dyDescent="0.1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3" x14ac:dyDescent="0.1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3" x14ac:dyDescent="0.1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3" x14ac:dyDescent="0.1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3" x14ac:dyDescent="0.1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3" x14ac:dyDescent="0.1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3" x14ac:dyDescent="0.1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3" x14ac:dyDescent="0.1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3" x14ac:dyDescent="0.1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3" x14ac:dyDescent="0.1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3" x14ac:dyDescent="0.1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3" x14ac:dyDescent="0.1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3" x14ac:dyDescent="0.1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3" x14ac:dyDescent="0.1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3" x14ac:dyDescent="0.1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3" x14ac:dyDescent="0.1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3" x14ac:dyDescent="0.1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3" x14ac:dyDescent="0.1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3" x14ac:dyDescent="0.1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3" x14ac:dyDescent="0.1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3" x14ac:dyDescent="0.1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3" x14ac:dyDescent="0.1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3" x14ac:dyDescent="0.1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3" x14ac:dyDescent="0.1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3" x14ac:dyDescent="0.1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3" x14ac:dyDescent="0.1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3" x14ac:dyDescent="0.1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3" x14ac:dyDescent="0.1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3" x14ac:dyDescent="0.1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3" x14ac:dyDescent="0.1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3" x14ac:dyDescent="0.1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3" x14ac:dyDescent="0.1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3" x14ac:dyDescent="0.1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3" x14ac:dyDescent="0.1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3" x14ac:dyDescent="0.1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3" x14ac:dyDescent="0.1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3" x14ac:dyDescent="0.1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3" x14ac:dyDescent="0.1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3" x14ac:dyDescent="0.1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3" x14ac:dyDescent="0.1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3" x14ac:dyDescent="0.1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3" x14ac:dyDescent="0.1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3" x14ac:dyDescent="0.1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3" x14ac:dyDescent="0.1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3" x14ac:dyDescent="0.1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3" x14ac:dyDescent="0.1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3" x14ac:dyDescent="0.1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3" x14ac:dyDescent="0.1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3" x14ac:dyDescent="0.1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3" x14ac:dyDescent="0.1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3" x14ac:dyDescent="0.1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3" x14ac:dyDescent="0.1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3" x14ac:dyDescent="0.1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3" x14ac:dyDescent="0.1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3" x14ac:dyDescent="0.1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3" x14ac:dyDescent="0.1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3" x14ac:dyDescent="0.1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3" x14ac:dyDescent="0.1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3" x14ac:dyDescent="0.1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3" x14ac:dyDescent="0.1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3" x14ac:dyDescent="0.1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3" x14ac:dyDescent="0.1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3" x14ac:dyDescent="0.1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3" x14ac:dyDescent="0.1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3" x14ac:dyDescent="0.1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3" x14ac:dyDescent="0.1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3" x14ac:dyDescent="0.1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3" x14ac:dyDescent="0.1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3" x14ac:dyDescent="0.1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3" x14ac:dyDescent="0.1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3" x14ac:dyDescent="0.1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3" x14ac:dyDescent="0.1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3" x14ac:dyDescent="0.1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3" x14ac:dyDescent="0.1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3" x14ac:dyDescent="0.1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3" x14ac:dyDescent="0.1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3" x14ac:dyDescent="0.1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3" x14ac:dyDescent="0.1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3" x14ac:dyDescent="0.1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3" x14ac:dyDescent="0.1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3" x14ac:dyDescent="0.1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3" x14ac:dyDescent="0.1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3" x14ac:dyDescent="0.1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3" x14ac:dyDescent="0.1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3" x14ac:dyDescent="0.1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3" x14ac:dyDescent="0.1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3" x14ac:dyDescent="0.1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3" x14ac:dyDescent="0.1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3" x14ac:dyDescent="0.1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3" x14ac:dyDescent="0.1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3" x14ac:dyDescent="0.1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3" x14ac:dyDescent="0.1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3" x14ac:dyDescent="0.1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3" x14ac:dyDescent="0.1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3" x14ac:dyDescent="0.1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3" x14ac:dyDescent="0.1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3" x14ac:dyDescent="0.1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3" x14ac:dyDescent="0.1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3" x14ac:dyDescent="0.1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3" x14ac:dyDescent="0.1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3" x14ac:dyDescent="0.1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3" x14ac:dyDescent="0.1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3" x14ac:dyDescent="0.1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3" x14ac:dyDescent="0.1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3" x14ac:dyDescent="0.1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3" x14ac:dyDescent="0.1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3" x14ac:dyDescent="0.1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3" x14ac:dyDescent="0.1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3" x14ac:dyDescent="0.1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3" x14ac:dyDescent="0.1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3" x14ac:dyDescent="0.1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3" x14ac:dyDescent="0.1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3" x14ac:dyDescent="0.1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3" x14ac:dyDescent="0.1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3" x14ac:dyDescent="0.1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3" x14ac:dyDescent="0.1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3" x14ac:dyDescent="0.1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3" x14ac:dyDescent="0.1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3" x14ac:dyDescent="0.1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3" x14ac:dyDescent="0.1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3" x14ac:dyDescent="0.1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3" x14ac:dyDescent="0.1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3" x14ac:dyDescent="0.1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3" x14ac:dyDescent="0.1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3" x14ac:dyDescent="0.1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3" x14ac:dyDescent="0.1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3" x14ac:dyDescent="0.1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3" x14ac:dyDescent="0.1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3" x14ac:dyDescent="0.1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3" x14ac:dyDescent="0.1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3" x14ac:dyDescent="0.1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3" x14ac:dyDescent="0.1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3" x14ac:dyDescent="0.1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3" x14ac:dyDescent="0.1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3" x14ac:dyDescent="0.1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3" x14ac:dyDescent="0.1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3" x14ac:dyDescent="0.1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3" x14ac:dyDescent="0.1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3" x14ac:dyDescent="0.1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3" x14ac:dyDescent="0.1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3" x14ac:dyDescent="0.1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3" x14ac:dyDescent="0.1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3" x14ac:dyDescent="0.1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3" x14ac:dyDescent="0.1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3" x14ac:dyDescent="0.1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3" x14ac:dyDescent="0.1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3" x14ac:dyDescent="0.1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3" x14ac:dyDescent="0.1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3" x14ac:dyDescent="0.1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3" x14ac:dyDescent="0.1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3" x14ac:dyDescent="0.1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3" x14ac:dyDescent="0.1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3" x14ac:dyDescent="0.1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3" x14ac:dyDescent="0.1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3" x14ac:dyDescent="0.1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3" x14ac:dyDescent="0.1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3" x14ac:dyDescent="0.1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3" x14ac:dyDescent="0.1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3" x14ac:dyDescent="0.1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3" x14ac:dyDescent="0.1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3" x14ac:dyDescent="0.1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3" x14ac:dyDescent="0.1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3" x14ac:dyDescent="0.1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3" x14ac:dyDescent="0.1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3" x14ac:dyDescent="0.1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3" x14ac:dyDescent="0.1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3" x14ac:dyDescent="0.1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3" x14ac:dyDescent="0.1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3" x14ac:dyDescent="0.1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3" x14ac:dyDescent="0.1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3" x14ac:dyDescent="0.1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3" x14ac:dyDescent="0.1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3" x14ac:dyDescent="0.1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3" x14ac:dyDescent="0.1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3" x14ac:dyDescent="0.1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3" x14ac:dyDescent="0.1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3" x14ac:dyDescent="0.1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3" x14ac:dyDescent="0.1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3" x14ac:dyDescent="0.1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3" x14ac:dyDescent="0.1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3" x14ac:dyDescent="0.1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3" x14ac:dyDescent="0.1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3" x14ac:dyDescent="0.1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3" x14ac:dyDescent="0.1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3" x14ac:dyDescent="0.1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3" x14ac:dyDescent="0.1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3" x14ac:dyDescent="0.1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3" x14ac:dyDescent="0.1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3" x14ac:dyDescent="0.1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3" x14ac:dyDescent="0.1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3" x14ac:dyDescent="0.1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3" x14ac:dyDescent="0.1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3" x14ac:dyDescent="0.1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3" x14ac:dyDescent="0.1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3" x14ac:dyDescent="0.1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Estimator</vt:lpstr>
      <vt:lpstr>Notes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modified xsi:type="dcterms:W3CDTF">2017-10-31T23:36:37Z</dcterms:modified>
</cp:coreProperties>
</file>